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EVALUA\2024\rev_MMIP_2018-2022\anexos_ajuste_CN\"/>
    </mc:Choice>
  </mc:AlternateContent>
  <xr:revisionPtr revIDLastSave="0" documentId="13_ncr:1_{204CF1B4-2685-4DEC-A09E-155BDF933682}" xr6:coauthVersionLast="47" xr6:coauthVersionMax="47" xr10:uidLastSave="{00000000-0000-0000-0000-000000000000}"/>
  <bookViews>
    <workbookView xWindow="-98" yWindow="-98" windowWidth="28996" windowHeight="15675" xr2:uid="{2B46E268-701E-423D-840B-0953B69485EA}"/>
  </bookViews>
  <sheets>
    <sheet name="Indice" sheetId="4" r:id="rId1"/>
    <sheet name="Cuadro I.1" sheetId="1" r:id="rId2"/>
    <sheet name="Cuadro I.2" sheetId="2" r:id="rId3"/>
    <sheet name="Cuadro I.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" l="1"/>
  <c r="G9" i="3" s="1"/>
  <c r="C9" i="3"/>
  <c r="D8" i="3" s="1"/>
  <c r="E7" i="3"/>
  <c r="H7" i="3" s="1"/>
  <c r="D7" i="3"/>
  <c r="L6" i="3"/>
  <c r="M6" i="3" s="1"/>
  <c r="H6" i="3"/>
  <c r="E6" i="3"/>
  <c r="G6" i="3" s="1"/>
  <c r="D6" i="3"/>
  <c r="L5" i="3"/>
  <c r="H5" i="3"/>
  <c r="E5" i="3"/>
  <c r="G5" i="3" s="1"/>
  <c r="D5" i="3"/>
  <c r="F13" i="2"/>
  <c r="G13" i="2" s="1"/>
  <c r="C13" i="2"/>
  <c r="D12" i="2" s="1"/>
  <c r="E12" i="2" s="1"/>
  <c r="H5" i="2"/>
  <c r="D7" i="2" l="1"/>
  <c r="E7" i="2" s="1"/>
  <c r="H7" i="2" s="1"/>
  <c r="D9" i="2"/>
  <c r="E9" i="2" s="1"/>
  <c r="G9" i="2" s="1"/>
  <c r="I7" i="3"/>
  <c r="E8" i="3"/>
  <c r="D9" i="3"/>
  <c r="M5" i="3"/>
  <c r="G7" i="3"/>
  <c r="H9" i="2"/>
  <c r="H12" i="2"/>
  <c r="G12" i="2"/>
  <c r="G7" i="2"/>
  <c r="L5" i="2"/>
  <c r="D11" i="2"/>
  <c r="E11" i="2" s="1"/>
  <c r="D5" i="2"/>
  <c r="D6" i="2"/>
  <c r="E6" i="2" s="1"/>
  <c r="D8" i="2"/>
  <c r="E8" i="2" s="1"/>
  <c r="D10" i="2"/>
  <c r="E10" i="2" s="1"/>
  <c r="H8" i="3" l="1"/>
  <c r="G8" i="3"/>
  <c r="H11" i="2"/>
  <c r="G11" i="2"/>
  <c r="I12" i="2"/>
  <c r="M5" i="2"/>
  <c r="H10" i="2"/>
  <c r="G10" i="2"/>
  <c r="I9" i="2"/>
  <c r="G8" i="2"/>
  <c r="H8" i="2"/>
  <c r="I7" i="2"/>
  <c r="G6" i="2"/>
  <c r="H6" i="2"/>
  <c r="D13" i="2"/>
  <c r="E5" i="2"/>
  <c r="G5" i="2" s="1"/>
  <c r="I8" i="3" l="1"/>
  <c r="H9" i="3"/>
  <c r="K9" i="3" s="1"/>
  <c r="I10" i="2"/>
  <c r="I11" i="2"/>
  <c r="I8" i="2"/>
  <c r="I6" i="2"/>
  <c r="H13" i="2"/>
  <c r="K13" i="2" s="1"/>
  <c r="I9" i="3" l="1"/>
  <c r="J7" i="3" s="1"/>
  <c r="I13" i="2"/>
  <c r="J9" i="3" l="1"/>
  <c r="K7" i="3"/>
  <c r="L7" i="3" s="1"/>
  <c r="J8" i="3"/>
  <c r="K8" i="3" s="1"/>
  <c r="L8" i="3" s="1"/>
  <c r="M8" i="3" s="1"/>
  <c r="J9" i="2"/>
  <c r="K9" i="2" s="1"/>
  <c r="L9" i="2" s="1"/>
  <c r="M9" i="2" s="1"/>
  <c r="J12" i="2"/>
  <c r="K12" i="2" s="1"/>
  <c r="L12" i="2" s="1"/>
  <c r="M12" i="2" s="1"/>
  <c r="J7" i="2"/>
  <c r="K7" i="2" s="1"/>
  <c r="L7" i="2" s="1"/>
  <c r="M7" i="2" s="1"/>
  <c r="J6" i="2"/>
  <c r="J10" i="2"/>
  <c r="K10" i="2" s="1"/>
  <c r="L10" i="2" s="1"/>
  <c r="M10" i="2" s="1"/>
  <c r="J11" i="2"/>
  <c r="K11" i="2" s="1"/>
  <c r="L11" i="2" s="1"/>
  <c r="M11" i="2" s="1"/>
  <c r="J8" i="2"/>
  <c r="K8" i="2" s="1"/>
  <c r="L8" i="2" s="1"/>
  <c r="M8" i="2" s="1"/>
  <c r="M7" i="3" l="1"/>
  <c r="L9" i="3"/>
  <c r="M9" i="3" s="1"/>
  <c r="K6" i="2"/>
  <c r="L6" i="2" s="1"/>
  <c r="J13" i="2"/>
  <c r="M6" i="2" l="1"/>
  <c r="L13" i="2"/>
  <c r="M13" i="2" s="1"/>
</calcChain>
</file>

<file path=xl/sharedStrings.xml><?xml version="1.0" encoding="utf-8"?>
<sst xmlns="http://schemas.openxmlformats.org/spreadsheetml/2006/main" count="158" uniqueCount="138">
  <si>
    <t>CUADRO I.1</t>
  </si>
  <si>
    <t>Comparación entre Cuentas Nacionales y la Encuesta Nacional de Ingresos y Gastos de los Hogares, México 2018, así como los montos a partir de los cuales se elaboraron los factores de ajuste, 2018 (en millones de pesos anuales)</t>
  </si>
  <si>
    <t>Cuentas Nacionales 2018</t>
  </si>
  <si>
    <t>Encuesta Nacional de Ingresos y Gastos de los Hogares 2018</t>
  </si>
  <si>
    <t>Concepto</t>
  </si>
  <si>
    <t>Clave</t>
  </si>
  <si>
    <t>Monto con operación</t>
  </si>
  <si>
    <t>Claves de ingreso y gasto no monetario</t>
  </si>
  <si>
    <t xml:space="preserve">Monto </t>
  </si>
  <si>
    <t>Factor de ajuste</t>
  </si>
  <si>
    <t>Remuneración de los asalariados.</t>
  </si>
  <si>
    <t>D.1</t>
  </si>
  <si>
    <t>Sueldos</t>
  </si>
  <si>
    <t>P001, P002, P011, P014, P018 y P067</t>
  </si>
  <si>
    <t>menos contribuciones sociales netas</t>
  </si>
  <si>
    <t>D.61</t>
  </si>
  <si>
    <t>Horas extras</t>
  </si>
  <si>
    <t>P004</t>
  </si>
  <si>
    <t xml:space="preserve">menos 90% de impuestos al ingreso </t>
  </si>
  <si>
    <t>D.51*.90</t>
  </si>
  <si>
    <t>Comisión y propinas</t>
  </si>
  <si>
    <t>P003</t>
  </si>
  <si>
    <t>Aguinaldo</t>
  </si>
  <si>
    <t>P008, P009, P015 y P016</t>
  </si>
  <si>
    <t>Indemnizaciones</t>
  </si>
  <si>
    <t xml:space="preserve">P035 y P036 </t>
  </si>
  <si>
    <t>Otras monetarias</t>
  </si>
  <si>
    <t>P005, P006, P007, P021 y P022</t>
  </si>
  <si>
    <t>Otros ingresos</t>
  </si>
  <si>
    <t>P049</t>
  </si>
  <si>
    <t>Remuneraciones en especie</t>
  </si>
  <si>
    <t>Gasto no monetario trimestral cuando tipo de gasto es G4 y clave de gasto es distinto a Q001 a Q016 y K038 a K045</t>
  </si>
  <si>
    <t>A. Remuneración de asalariados neta</t>
  </si>
  <si>
    <t>A. Remuneración de asalariados neta con ingresos en especie</t>
  </si>
  <si>
    <t>B. Renta imputada de la vivienda propia (Excedente neto de operación)</t>
  </si>
  <si>
    <t>B2n</t>
  </si>
  <si>
    <t>B. Renta imputada de la vivienda propia</t>
  </si>
  <si>
    <t>Gasto no monetario trimestral cuando tipo de gasto es G7</t>
  </si>
  <si>
    <t>Ingreso mixto neto</t>
  </si>
  <si>
    <t>B.3n</t>
  </si>
  <si>
    <t>Ingreso por cooperativas</t>
  </si>
  <si>
    <t>P012, P019, P013 y P020</t>
  </si>
  <si>
    <t>Retiro de las cuasisociedades (recursos -usos)</t>
  </si>
  <si>
    <t>D.422</t>
  </si>
  <si>
    <t>Ingresos por trabajo independiente</t>
  </si>
  <si>
    <t>P068 a P081</t>
  </si>
  <si>
    <t>Menos: 10% del ISR y 100% otros impuestos corrientes</t>
  </si>
  <si>
    <t>(.1*D5)</t>
  </si>
  <si>
    <t>Menos otros impuestos corrientes</t>
  </si>
  <si>
    <t>D.59</t>
  </si>
  <si>
    <t>C. Ingresos derivados del Excedente Bruto de Operación (EBO)</t>
  </si>
  <si>
    <t>Dividendos</t>
  </si>
  <si>
    <t>D.421</t>
  </si>
  <si>
    <t>Intereses diversos</t>
  </si>
  <si>
    <t>P026, P027 y P028</t>
  </si>
  <si>
    <t>Intereses (recursos)</t>
  </si>
  <si>
    <t>D.41</t>
  </si>
  <si>
    <t>Alquiler marcas, patentes y derechos autor</t>
  </si>
  <si>
    <t>P030</t>
  </si>
  <si>
    <t>Renta de inversión atribuida a los titulares de pólizas de seguros</t>
  </si>
  <si>
    <t>D.441</t>
  </si>
  <si>
    <t>Otros de renta de la propiedad</t>
  </si>
  <si>
    <t>P031</t>
  </si>
  <si>
    <t>Renta (recursos)</t>
  </si>
  <si>
    <t xml:space="preserve">D.45 </t>
  </si>
  <si>
    <t>Dividendos (proxy)</t>
  </si>
  <si>
    <t>P029 y P050</t>
  </si>
  <si>
    <t>Alquiler inmuebles</t>
  </si>
  <si>
    <t>P024 y P025</t>
  </si>
  <si>
    <t>Alquiler de tierras y terrenos</t>
  </si>
  <si>
    <t>P023</t>
  </si>
  <si>
    <t>D. Renta de la propiedad</t>
  </si>
  <si>
    <t>D.Renta de la propiedad</t>
  </si>
  <si>
    <t>Otras transferencias corrientes (Recursos menos Usos)</t>
  </si>
  <si>
    <t xml:space="preserve">D.7 </t>
  </si>
  <si>
    <t>Prestaciones sociales distintas a las prestaciones sociales en especie</t>
  </si>
  <si>
    <t>D.62</t>
  </si>
  <si>
    <t>E. Transferencias no gubernamentales</t>
  </si>
  <si>
    <t>P038, P042 a P048</t>
  </si>
  <si>
    <t>Ingresos corrientes totales</t>
  </si>
  <si>
    <t>Nota: En el caso de las transferencias por programas sociales se establece un factor de ajuste igual a uno, por lo cual el monto de dicho rubro de la ENIGH se descuenta de los rubros de cuentas nacionales para obtener una estimación de las transferencias no gubernamentales.</t>
  </si>
  <si>
    <t>Fuente: elaboración propia con datos de la Encuesta Nacional de Ingresos y Gastos de los Hogares (ENIGH) 2018 y Cuenta por sectores institucionales 2018 del Instituto Nacional de Estadística y Geografía (INEGI).</t>
  </si>
  <si>
    <t>CUADRO I.2</t>
  </si>
  <si>
    <t>Factores de ajuste por tamaño de empresa no agropecuaria, México 2018 (Montos en millones de pesos anuales)</t>
  </si>
  <si>
    <t>Tamaño Establecimiento</t>
  </si>
  <si>
    <t>Variable proxy del EBO</t>
  </si>
  <si>
    <t>Distribución del proxy de EBO</t>
  </si>
  <si>
    <t>Distribución por tamaño de establecimiento</t>
  </si>
  <si>
    <t>Renta Empresarial ENIGH</t>
  </si>
  <si>
    <t>Primer factor de ajuste</t>
  </si>
  <si>
    <t>EBO'</t>
  </si>
  <si>
    <t>Suma parcial EBO, cuando f &gt;1</t>
  </si>
  <si>
    <t>2º Factor de distribución para reducir excedente EBO’</t>
  </si>
  <si>
    <t>Valor del EBO’ a ser restado por tamaño de establecimiento</t>
  </si>
  <si>
    <t>EBO final por tamaño de establecimiento</t>
  </si>
  <si>
    <t>Factor final de ajuste</t>
  </si>
  <si>
    <t>1 a 5</t>
  </si>
  <si>
    <t>6 a 10</t>
  </si>
  <si>
    <t>11 a 15</t>
  </si>
  <si>
    <t>16 a 20</t>
  </si>
  <si>
    <t>21 a 30</t>
  </si>
  <si>
    <t>31 a 50</t>
  </si>
  <si>
    <t>51 a 100</t>
  </si>
  <si>
    <t>101 a más</t>
  </si>
  <si>
    <t>Total</t>
  </si>
  <si>
    <t>Fuente: elaboración propia con datos de la Encuesta Nacional de Ingresos y Gastos de los Hogares (ENIGH) 2018, Censo Económico 2019 y Cuentas por sectores institucionales y generación de ingresos por actividad económica de origen 2018 del Instituto Nacional de Estadística y Geografía (INEGI).</t>
  </si>
  <si>
    <t>CUADRO I.3</t>
  </si>
  <si>
    <t>Factores de ajuste por tamaño de empresa agropecuaria, México 2018 (Montos en millones de pesos anuales)</t>
  </si>
  <si>
    <t>Factor Final de ajuste</t>
  </si>
  <si>
    <t>16 a más</t>
  </si>
  <si>
    <t>Fuente: elaboración propia con datos de la Encuesta Nacional de Ingresos y Gastos de los Hogares (ENIGH) 2018, Censo Económico 2019 y Cuentas por sectores institucionales y de generación de ingresos por actividad económica de origen 2018 del Instituto Nacional de Estadística y Geografía (INEGI).</t>
  </si>
  <si>
    <t>Cuando tipo de gasto es G2 y clave de gasto se encuentra entre T901 a T906 y T908 a T915</t>
  </si>
  <si>
    <t>Cuando tipo de gasto es G1 y clave de gasto es N013.</t>
  </si>
  <si>
    <t>F. Transferencias de programas sociales</t>
  </si>
  <si>
    <t>Jubilaciones</t>
  </si>
  <si>
    <t>Becas</t>
  </si>
  <si>
    <t>Remesas</t>
  </si>
  <si>
    <t>Regalos netos</t>
  </si>
  <si>
    <t>Donativos en dinero provenientes de otros hogares</t>
  </si>
  <si>
    <t>Gasto no monetario por regalos recibidos de otro hogar</t>
  </si>
  <si>
    <t>Menos</t>
  </si>
  <si>
    <t>Gasto monetario en bienes y servicios para otro hogar</t>
  </si>
  <si>
    <t>P040</t>
  </si>
  <si>
    <t>Gasto en ayuda a parientes y personas ajenas al hogar, pago de renta a otro hogar</t>
  </si>
  <si>
    <t>Transferencias institucionales</t>
  </si>
  <si>
    <t>Cuando tipo de gasto es G5 y clave no está en Q001 a Q016, K038 a K045 y frecuencia es diferente de 5</t>
  </si>
  <si>
    <t>P032 y P033</t>
  </si>
  <si>
    <t>P037</t>
  </si>
  <si>
    <t>P041</t>
  </si>
  <si>
    <t>P034</t>
  </si>
  <si>
    <t>P039 y cuando tipo gasto es G6 y clave no está en Q001 a Q016, K038 a K045.</t>
  </si>
  <si>
    <t>Menos transferencias de programas sociales (ENIGH)</t>
  </si>
  <si>
    <t>Índice de cuadros</t>
  </si>
  <si>
    <t>Ajuste a cuentas nacionales 2018</t>
  </si>
  <si>
    <t>I.1 Comparación entre Cuentas Nacionales y la Encuesta Nacional de Ingresos y Gastos de los Hogares, México 2018, así como los montos a partir de los cuales se elaboraron los factores de ajuste, 2018 (en millones de pesos anuales).</t>
  </si>
  <si>
    <t>I.2 Factores de ajuste por tamaño de empresa no agropecuaria, México 2018 (Montos en millones de pesos anuales).</t>
  </si>
  <si>
    <t>I.3 Factores de ajuste por tamaño de empresa agropecuaria, México 2018 (Montos en millones de pesos anuales).</t>
  </si>
  <si>
    <t>F. Transferencias de programas sociales  (ENIGH)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</si>
</sst>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00"/>
    <numFmt numFmtId="165" formatCode="#,##0.0000"/>
    <numFmt numFmtId="166" formatCode="#,##0.0"/>
    <numFmt numFmtId="167" formatCode="_-[$€-2]* #,##0.00_-;\-[$€-2]* #,##0.00_-;_-[$€-2]* &quot;-&quot;??_-"/>
  </numFmts>
  <fonts count="3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Montserrat"/>
    </font>
    <font>
      <sz val="11"/>
      <name val="Montserrat"/>
    </font>
    <font>
      <sz val="12"/>
      <color theme="1"/>
      <name val="Aptos Narrow"/>
      <family val="2"/>
      <scheme val="minor"/>
    </font>
    <font>
      <b/>
      <sz val="14"/>
      <name val="Montserrat"/>
    </font>
    <font>
      <b/>
      <sz val="11"/>
      <name val="Montserrat"/>
    </font>
    <font>
      <sz val="14"/>
      <name val="Montserrat"/>
    </font>
    <font>
      <sz val="11"/>
      <color theme="1"/>
      <name val="Montserrat"/>
    </font>
    <font>
      <sz val="11"/>
      <name val="Aptos Narrow"/>
      <family val="2"/>
      <scheme val="minor"/>
    </font>
    <font>
      <b/>
      <sz val="12"/>
      <color theme="0"/>
      <name val="Montserrat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theme="1"/>
      <name val="Montserrat"/>
    </font>
    <font>
      <sz val="8"/>
      <name val="Aptos Narrow"/>
      <family val="2"/>
      <scheme val="minor"/>
    </font>
    <font>
      <b/>
      <sz val="14"/>
      <color theme="1"/>
      <name val="Montserrat"/>
    </font>
    <font>
      <sz val="14"/>
      <color theme="1"/>
      <name val="Montserrat"/>
    </font>
  </fonts>
  <fills count="2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2F2F2"/>
        <bgColor rgb="FF000000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/>
      <bottom style="double">
        <color rgb="FFA6A6A6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rgb="FF898D8D"/>
      </bottom>
      <diagonal/>
    </border>
    <border>
      <left/>
      <right/>
      <top style="thin">
        <color rgb="FF898D8D"/>
      </top>
      <bottom style="thin">
        <color rgb="FF898D8D"/>
      </bottom>
      <diagonal/>
    </border>
  </borders>
  <cellStyleXfs count="77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1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9" fontId="13" fillId="0" borderId="0" applyFont="0" applyFill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5" fillId="6" borderId="0" applyNumberFormat="0" applyBorder="0" applyAlignment="0" applyProtection="0"/>
    <xf numFmtId="0" fontId="16" fillId="23" borderId="6" applyNumberFormat="0" applyAlignment="0" applyProtection="0"/>
    <xf numFmtId="0" fontId="17" fillId="24" borderId="7" applyNumberFormat="0" applyAlignment="0" applyProtection="0"/>
    <xf numFmtId="0" fontId="17" fillId="24" borderId="7" applyNumberFormat="0" applyAlignment="0" applyProtection="0"/>
    <xf numFmtId="0" fontId="17" fillId="24" borderId="7" applyNumberFormat="0" applyAlignment="0" applyProtection="0"/>
    <xf numFmtId="0" fontId="17" fillId="24" borderId="7" applyNumberFormat="0" applyAlignment="0" applyProtection="0"/>
    <xf numFmtId="0" fontId="17" fillId="24" borderId="7" applyNumberFormat="0" applyAlignment="0" applyProtection="0"/>
    <xf numFmtId="0" fontId="17" fillId="24" borderId="7" applyNumberFormat="0" applyAlignment="0" applyProtection="0"/>
    <xf numFmtId="0" fontId="17" fillId="24" borderId="7" applyNumberFormat="0" applyAlignment="0" applyProtection="0"/>
    <xf numFmtId="0" fontId="17" fillId="24" borderId="7" applyNumberFormat="0" applyAlignment="0" applyProtection="0"/>
    <xf numFmtId="167" fontId="1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10" borderId="6" applyNumberFormat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5" fillId="25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26" fillId="0" borderId="0"/>
    <xf numFmtId="0" fontId="12" fillId="0" borderId="0"/>
    <xf numFmtId="0" fontId="1" fillId="0" borderId="0"/>
    <xf numFmtId="0" fontId="12" fillId="26" borderId="12" applyNumberFormat="0" applyFont="0" applyAlignment="0" applyProtection="0"/>
    <xf numFmtId="0" fontId="27" fillId="23" borderId="13" applyNumberFormat="0" applyAlignment="0" applyProtection="0"/>
    <xf numFmtId="9" fontId="1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0" applyNumberForma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2" fillId="3" borderId="0" xfId="0" applyFont="1" applyFill="1"/>
    <xf numFmtId="0" fontId="8" fillId="3" borderId="0" xfId="0" applyFont="1" applyFill="1"/>
    <xf numFmtId="0" fontId="0" fillId="3" borderId="0" xfId="0" applyFill="1"/>
    <xf numFmtId="0" fontId="3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3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3" fillId="3" borderId="0" xfId="0" applyFont="1" applyFill="1" applyAlignment="1">
      <alignment horizontal="left"/>
    </xf>
    <xf numFmtId="0" fontId="10" fillId="4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10" fillId="4" borderId="1" xfId="0" applyFont="1" applyFill="1" applyBorder="1" applyAlignment="1">
      <alignment horizontal="right" vertical="center" wrapText="1"/>
    </xf>
    <xf numFmtId="0" fontId="34" fillId="3" borderId="0" xfId="0" applyFont="1" applyFill="1"/>
    <xf numFmtId="44" fontId="3" fillId="3" borderId="0" xfId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44" fontId="3" fillId="3" borderId="0" xfId="1" applyFont="1" applyFill="1" applyAlignment="1">
      <alignment vertical="center"/>
    </xf>
    <xf numFmtId="0" fontId="3" fillId="3" borderId="0" xfId="0" applyFont="1" applyFill="1" applyAlignment="1">
      <alignment horizontal="left" vertical="center" wrapText="1" indent="1"/>
    </xf>
    <xf numFmtId="0" fontId="3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vertical="center" wrapText="1"/>
    </xf>
    <xf numFmtId="44" fontId="6" fillId="3" borderId="0" xfId="1" applyFont="1" applyFill="1" applyBorder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6" fillId="3" borderId="0" xfId="0" applyFont="1" applyFill="1"/>
    <xf numFmtId="0" fontId="6" fillId="2" borderId="1" xfId="0" applyFont="1" applyFill="1" applyBorder="1"/>
    <xf numFmtId="44" fontId="6" fillId="2" borderId="1" xfId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4" fontId="3" fillId="3" borderId="0" xfId="1" applyFont="1" applyFill="1" applyBorder="1"/>
    <xf numFmtId="44" fontId="3" fillId="3" borderId="0" xfId="1" applyFont="1" applyFill="1" applyBorder="1" applyAlignment="1"/>
    <xf numFmtId="164" fontId="3" fillId="3" borderId="0" xfId="0" applyNumberFormat="1" applyFont="1" applyFill="1"/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left" indent="2"/>
    </xf>
    <xf numFmtId="0" fontId="3" fillId="3" borderId="0" xfId="0" applyFont="1" applyFill="1" applyAlignment="1">
      <alignment horizontal="left" vertical="center" wrapText="1" indent="2"/>
    </xf>
    <xf numFmtId="44" fontId="3" fillId="3" borderId="0" xfId="1" applyFont="1" applyFill="1" applyAlignment="1">
      <alignment vertical="center" wrapText="1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 wrapText="1"/>
    </xf>
    <xf numFmtId="44" fontId="3" fillId="3" borderId="4" xfId="1" applyFont="1" applyFill="1" applyBorder="1" applyAlignment="1">
      <alignment vertical="center"/>
    </xf>
    <xf numFmtId="44" fontId="3" fillId="3" borderId="0" xfId="1" applyFont="1" applyFill="1" applyBorder="1" applyAlignment="1">
      <alignment vertical="center" wrapText="1"/>
    </xf>
    <xf numFmtId="0" fontId="6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indent="3"/>
    </xf>
    <xf numFmtId="44" fontId="6" fillId="3" borderId="0" xfId="1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left" indent="3"/>
    </xf>
    <xf numFmtId="0" fontId="3" fillId="3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right"/>
    </xf>
    <xf numFmtId="44" fontId="3" fillId="3" borderId="0" xfId="1" applyFont="1" applyFill="1" applyAlignment="1">
      <alignment horizontal="right" vertical="center"/>
    </xf>
    <xf numFmtId="165" fontId="3" fillId="3" borderId="0" xfId="0" applyNumberFormat="1" applyFont="1" applyFill="1" applyAlignment="1">
      <alignment horizontal="right" vertical="center"/>
    </xf>
    <xf numFmtId="44" fontId="3" fillId="3" borderId="0" xfId="1" applyFont="1" applyFill="1" applyAlignment="1"/>
    <xf numFmtId="44" fontId="3" fillId="3" borderId="0" xfId="1" applyFont="1" applyFill="1" applyAlignment="1">
      <alignment horizontal="right"/>
    </xf>
    <xf numFmtId="166" fontId="3" fillId="3" borderId="0" xfId="0" applyNumberFormat="1" applyFont="1" applyFill="1" applyAlignment="1">
      <alignment horizontal="right"/>
    </xf>
    <xf numFmtId="165" fontId="6" fillId="3" borderId="0" xfId="0" applyNumberFormat="1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4" fontId="3" fillId="3" borderId="0" xfId="0" applyNumberFormat="1" applyFont="1" applyFill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44" fontId="3" fillId="3" borderId="5" xfId="1" applyFont="1" applyFill="1" applyBorder="1" applyAlignment="1">
      <alignment vertical="center"/>
    </xf>
    <xf numFmtId="164" fontId="3" fillId="3" borderId="5" xfId="0" applyNumberFormat="1" applyFont="1" applyFill="1" applyBorder="1" applyAlignment="1">
      <alignment horizontal="right"/>
    </xf>
    <xf numFmtId="44" fontId="3" fillId="3" borderId="5" xfId="1" applyFont="1" applyFill="1" applyBorder="1" applyAlignment="1">
      <alignment horizontal="right" vertical="center"/>
    </xf>
    <xf numFmtId="165" fontId="3" fillId="3" borderId="5" xfId="0" applyNumberFormat="1" applyFont="1" applyFill="1" applyBorder="1" applyAlignment="1">
      <alignment horizontal="right" vertical="center"/>
    </xf>
    <xf numFmtId="4" fontId="3" fillId="3" borderId="5" xfId="0" applyNumberFormat="1" applyFont="1" applyFill="1" applyBorder="1" applyAlignment="1">
      <alignment horizontal="right" vertical="center"/>
    </xf>
    <xf numFmtId="44" fontId="3" fillId="3" borderId="5" xfId="1" applyFont="1" applyFill="1" applyBorder="1" applyAlignment="1"/>
    <xf numFmtId="165" fontId="6" fillId="3" borderId="5" xfId="0" applyNumberFormat="1" applyFont="1" applyFill="1" applyBorder="1" applyAlignment="1">
      <alignment horizontal="right" vertical="center"/>
    </xf>
    <xf numFmtId="0" fontId="6" fillId="27" borderId="1" xfId="0" applyFont="1" applyFill="1" applyBorder="1" applyAlignment="1">
      <alignment horizontal="center" vertical="center"/>
    </xf>
    <xf numFmtId="44" fontId="6" fillId="27" borderId="1" xfId="1" applyFont="1" applyFill="1" applyBorder="1" applyAlignment="1">
      <alignment vertical="center"/>
    </xf>
    <xf numFmtId="2" fontId="6" fillId="27" borderId="1" xfId="0" applyNumberFormat="1" applyFont="1" applyFill="1" applyBorder="1" applyAlignment="1">
      <alignment horizontal="right" vertical="center"/>
    </xf>
    <xf numFmtId="44" fontId="6" fillId="27" borderId="1" xfId="1" applyFont="1" applyFill="1" applyBorder="1" applyAlignment="1">
      <alignment horizontal="right" vertical="center"/>
    </xf>
    <xf numFmtId="165" fontId="3" fillId="28" borderId="1" xfId="0" applyNumberFormat="1" applyFont="1" applyFill="1" applyBorder="1" applyAlignment="1">
      <alignment horizontal="right" vertical="center"/>
    </xf>
    <xf numFmtId="166" fontId="6" fillId="27" borderId="1" xfId="0" applyNumberFormat="1" applyFont="1" applyFill="1" applyBorder="1" applyAlignment="1">
      <alignment horizontal="right" vertical="center"/>
    </xf>
    <xf numFmtId="165" fontId="6" fillId="28" borderId="1" xfId="0" applyNumberFormat="1" applyFont="1" applyFill="1" applyBorder="1" applyAlignment="1">
      <alignment horizontal="right" vertical="center"/>
    </xf>
    <xf numFmtId="164" fontId="3" fillId="3" borderId="0" xfId="0" applyNumberFormat="1" applyFont="1" applyFill="1" applyAlignment="1">
      <alignment horizontal="center"/>
    </xf>
    <xf numFmtId="165" fontId="3" fillId="3" borderId="0" xfId="0" applyNumberFormat="1" applyFont="1" applyFill="1" applyAlignment="1">
      <alignment horizontal="center" vertical="center"/>
    </xf>
    <xf numFmtId="166" fontId="3" fillId="3" borderId="0" xfId="0" applyNumberFormat="1" applyFont="1" applyFill="1" applyAlignment="1">
      <alignment horizontal="center"/>
    </xf>
    <xf numFmtId="165" fontId="6" fillId="3" borderId="0" xfId="0" applyNumberFormat="1" applyFont="1" applyFill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0" fontId="6" fillId="28" borderId="1" xfId="0" applyFont="1" applyFill="1" applyBorder="1" applyAlignment="1">
      <alignment horizontal="left"/>
    </xf>
    <xf numFmtId="44" fontId="6" fillId="28" borderId="1" xfId="1" applyFont="1" applyFill="1" applyBorder="1" applyAlignment="1">
      <alignment horizontal="right" vertical="center"/>
    </xf>
    <xf numFmtId="164" fontId="6" fillId="28" borderId="1" xfId="0" applyNumberFormat="1" applyFont="1" applyFill="1" applyBorder="1" applyAlignment="1">
      <alignment horizontal="center"/>
    </xf>
    <xf numFmtId="165" fontId="6" fillId="28" borderId="1" xfId="0" applyNumberFormat="1" applyFont="1" applyFill="1" applyBorder="1" applyAlignment="1">
      <alignment horizontal="center" vertical="center"/>
    </xf>
    <xf numFmtId="4" fontId="6" fillId="28" borderId="1" xfId="0" applyNumberFormat="1" applyFont="1" applyFill="1" applyBorder="1" applyAlignment="1">
      <alignment horizontal="center" vertical="center"/>
    </xf>
    <xf numFmtId="0" fontId="33" fillId="3" borderId="15" xfId="0" applyFont="1" applyFill="1" applyBorder="1" applyAlignment="1">
      <alignment horizontal="center" vertical="center"/>
    </xf>
    <xf numFmtId="0" fontId="31" fillId="3" borderId="0" xfId="0" applyFont="1" applyFill="1" applyAlignment="1">
      <alignment horizontal="left" wrapText="1"/>
    </xf>
    <xf numFmtId="0" fontId="33" fillId="3" borderId="1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5" fillId="3" borderId="0" xfId="2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</cellXfs>
  <cellStyles count="77">
    <cellStyle name="20% - Accent1" xfId="9" xr:uid="{A18E74D0-C4C7-487B-8B56-122D672D22DD}"/>
    <cellStyle name="20% - Accent2" xfId="10" xr:uid="{2BA5559F-7C47-42EC-BB10-A3530C1C90FF}"/>
    <cellStyle name="20% - Accent3" xfId="11" xr:uid="{33FCBEFB-41E0-436B-9474-FF7A7BB8D0BA}"/>
    <cellStyle name="20% - Accent4" xfId="12" xr:uid="{CC779BA5-FA1E-46E2-ACEC-A41153291A03}"/>
    <cellStyle name="20% - Accent5" xfId="13" xr:uid="{0101F03E-0329-40B4-A1CD-C53A7BD5E22A}"/>
    <cellStyle name="20% - Accent6" xfId="14" xr:uid="{3655322D-9485-4B36-AF47-21EF62B251AB}"/>
    <cellStyle name="40% - Accent1" xfId="15" xr:uid="{D83F7AA6-D0B5-4B03-A978-0A1C0DE9A74C}"/>
    <cellStyle name="40% - Accent2" xfId="16" xr:uid="{F309F996-9FCD-47CB-835A-688401F30211}"/>
    <cellStyle name="40% - Accent3" xfId="17" xr:uid="{43D62860-19B9-44F0-94EC-3F82D370BEB4}"/>
    <cellStyle name="40% - Accent4" xfId="18" xr:uid="{92BBB0C6-E727-487D-860E-2C8673704050}"/>
    <cellStyle name="40% - Accent5" xfId="19" xr:uid="{591FB818-92DE-433D-BEE5-63FBC92E8C0B}"/>
    <cellStyle name="40% - Accent6" xfId="20" xr:uid="{FFA9DAEF-40EC-4BB7-AF7F-3006C42FF0B0}"/>
    <cellStyle name="60% - Accent1" xfId="21" xr:uid="{A5E17686-3DC4-4ED5-9BEF-E7C30A03DCB5}"/>
    <cellStyle name="60% - Accent2" xfId="22" xr:uid="{A4220155-1CB2-4F78-B150-72C25CDD8D90}"/>
    <cellStyle name="60% - Accent3" xfId="23" xr:uid="{2A2B128B-F46E-422F-A260-3D55D1837952}"/>
    <cellStyle name="60% - Accent4" xfId="24" xr:uid="{B86EED75-8DF3-4CC3-BA66-979AC8481223}"/>
    <cellStyle name="60% - Accent5" xfId="25" xr:uid="{30D63DA9-A3CA-47A8-963D-A5D858D48A4E}"/>
    <cellStyle name="60% - Accent6" xfId="26" xr:uid="{5178BB37-9D60-4904-92B7-E5CEBD375042}"/>
    <cellStyle name="Accent1" xfId="27" xr:uid="{5F6A6892-9787-4404-85A7-4D562D2844B4}"/>
    <cellStyle name="Accent2" xfId="28" xr:uid="{A358ED05-D09D-42D2-BB4C-A152E2BFA9DB}"/>
    <cellStyle name="Accent3" xfId="29" xr:uid="{FB1C5C16-4E6E-42FA-9A18-79A5971F69B3}"/>
    <cellStyle name="Accent4" xfId="30" xr:uid="{63842630-16CA-4632-9DF0-7C5461D17BE0}"/>
    <cellStyle name="Accent5" xfId="31" xr:uid="{681FB5A8-A35D-41B3-B1B9-D9F047D09F02}"/>
    <cellStyle name="Accent6" xfId="32" xr:uid="{B5900A6D-7A77-420F-AE3E-C73C5194D8DB}"/>
    <cellStyle name="Bad" xfId="33" xr:uid="{46605667-92B4-488D-8DA8-F4CF499A75EE}"/>
    <cellStyle name="Calculation" xfId="34" xr:uid="{C8743C83-E8E9-4F81-AC5A-DF939E926D01}"/>
    <cellStyle name="Check Cell" xfId="35" xr:uid="{9B650CC4-7981-47BA-8BCA-EE4EDB4EED1B}"/>
    <cellStyle name="Check Cell 2" xfId="36" xr:uid="{2B61C287-FB29-42D2-9B93-C0AC5F9001F4}"/>
    <cellStyle name="Check Cell 3" xfId="37" xr:uid="{AAB615FE-6F9F-4231-A2BA-508FDBAD8DFB}"/>
    <cellStyle name="Check Cell 4" xfId="38" xr:uid="{9FCA4E21-6D24-455E-91CF-FE4EA02FEAC9}"/>
    <cellStyle name="Check Cell 5" xfId="39" xr:uid="{10391B2F-5B58-40D0-B106-3D6C46049BD9}"/>
    <cellStyle name="Check Cell 6" xfId="40" xr:uid="{366A15B4-1006-4B40-A694-F0CDA9D6CFA3}"/>
    <cellStyle name="Check Cell 7" xfId="41" xr:uid="{2C2E8CD7-CC8E-4B21-ABCA-14AE03838887}"/>
    <cellStyle name="Check Cell 8" xfId="42" xr:uid="{6C5BCC05-E041-4C4F-A25D-9CFD62B44125}"/>
    <cellStyle name="Euro" xfId="43" xr:uid="{B2C6E4AE-CF70-46F8-861D-392C0A76BD51}"/>
    <cellStyle name="Explanatory Text" xfId="44" xr:uid="{36E4E74B-A513-4E66-991C-C0C02DB497AC}"/>
    <cellStyle name="Good" xfId="45" xr:uid="{DDC72995-9B93-4497-9CEB-2272FF85B722}"/>
    <cellStyle name="Heading 1" xfId="46" xr:uid="{53345853-237C-4C29-B893-EE8F41AD73CE}"/>
    <cellStyle name="Heading 2" xfId="47" xr:uid="{80225925-1D12-48C3-A80A-C6486E529111}"/>
    <cellStyle name="Heading 3" xfId="48" xr:uid="{571780D1-0804-43CE-834F-6C11E4AD3B37}"/>
    <cellStyle name="Heading 4" xfId="49" xr:uid="{DFDA851D-6D0A-4721-896E-8EBCF7B26EC5}"/>
    <cellStyle name="Input" xfId="50" xr:uid="{579810FF-C9A6-4859-B285-E27B50A24580}"/>
    <cellStyle name="Linked Cell" xfId="51" xr:uid="{9DCCA223-7B65-4AB6-B5DF-32423D39E608}"/>
    <cellStyle name="Linked Cell 2" xfId="52" xr:uid="{82B478CC-1989-459E-A3CD-4A0AA19D2E4A}"/>
    <cellStyle name="Millares 2" xfId="53" xr:uid="{A19F5886-0703-4516-A2E1-78567887B7F8}"/>
    <cellStyle name="Millares 3" xfId="54" xr:uid="{262E1626-D970-4E70-880C-B6C0A2FAD985}"/>
    <cellStyle name="Moneda" xfId="1" builtinId="4"/>
    <cellStyle name="Moneda 2" xfId="76" xr:uid="{B764E4E9-1AE5-4384-943F-1FCCF7097458}"/>
    <cellStyle name="Neutral 2" xfId="55" xr:uid="{E1339E16-8EE2-4068-A4BF-42DAA8035A54}"/>
    <cellStyle name="Normal" xfId="0" builtinId="0"/>
    <cellStyle name="Normal 10" xfId="74" xr:uid="{DE35FF01-7EE3-4A5F-B378-6E1E41B03B62}"/>
    <cellStyle name="Normal 11" xfId="2" xr:uid="{23F61B8B-AF93-415E-9C37-BD5E2D1AE8F6}"/>
    <cellStyle name="Normal 11 2" xfId="56" xr:uid="{5C6E53A4-FF78-4FF7-9BBF-F8F49CBEF23F}"/>
    <cellStyle name="Normal 2" xfId="7" xr:uid="{F5E191A8-AD39-48FE-8E25-46C9373AE07A}"/>
    <cellStyle name="Normal 2 2" xfId="57" xr:uid="{E9505E7E-76E2-4E13-9F43-55B9E0D1D8AD}"/>
    <cellStyle name="Normal 2 2 2" xfId="58" xr:uid="{668202E8-7D9E-46FA-9654-42E584F9983D}"/>
    <cellStyle name="Normal 2 3" xfId="59" xr:uid="{890897CE-7D7A-4119-9462-44C4AB77C673}"/>
    <cellStyle name="Normal 3" xfId="3" xr:uid="{39DCFA59-3BFF-4AC9-BBCF-1080C1869A0E}"/>
    <cellStyle name="Normal 3 2" xfId="5" xr:uid="{AE64F5B7-5D02-4C80-9254-24F9B46B5CB9}"/>
    <cellStyle name="Normal 3 3" xfId="60" xr:uid="{6B3CA065-DFE1-4938-9D2D-6DA72A62A159}"/>
    <cellStyle name="Normal 4" xfId="4" xr:uid="{5161CF8B-2F24-4D7C-80FC-B57BD129789B}"/>
    <cellStyle name="Normal 4 2" xfId="61" xr:uid="{70A44051-3E4C-44EC-B37C-7030BD1D2695}"/>
    <cellStyle name="Normal 5" xfId="62" xr:uid="{22154F57-BC7E-498C-B8AE-B03B75D9CF98}"/>
    <cellStyle name="Normal 5 2" xfId="63" xr:uid="{8D13C1D1-57D8-4B1B-B194-7C8F76B6DF8A}"/>
    <cellStyle name="Normal 6" xfId="64" xr:uid="{3D57F105-9BF4-415B-9393-C4C0A2B46FB6}"/>
    <cellStyle name="Normal 7" xfId="65" xr:uid="{2761FD3D-D23C-4064-BF11-E5A2D5BDB9B7}"/>
    <cellStyle name="Normal 8" xfId="66" xr:uid="{73103E49-FC5F-48B7-A067-E9E22DB4A7EB}"/>
    <cellStyle name="Normal 9" xfId="6" xr:uid="{E66B6E5E-DB0C-43A4-B866-16FF6590700C}"/>
    <cellStyle name="Note" xfId="67" xr:uid="{704B23FA-0BDD-4B8A-A82A-0646956D484A}"/>
    <cellStyle name="Output" xfId="68" xr:uid="{68154459-7EA3-4905-8A85-2F2FD5671463}"/>
    <cellStyle name="Porcentaje 2" xfId="73" xr:uid="{6D7089B7-B0A5-41F1-8291-2C1BD21A94E9}"/>
    <cellStyle name="Porcentaje 4" xfId="75" xr:uid="{F6073737-99E1-4CD2-851A-E24777F0E637}"/>
    <cellStyle name="Porcentual 2" xfId="69" xr:uid="{F0EDBAE3-CEDC-44F6-A852-0132AB7A8EC2}"/>
    <cellStyle name="Porcentual 2 2" xfId="8" xr:uid="{4FC2E970-E713-412C-96A4-0AD6F409327C}"/>
    <cellStyle name="Title" xfId="70" xr:uid="{A6C604DB-142C-46CC-AA1C-8234F2393610}"/>
    <cellStyle name="Total 2" xfId="71" xr:uid="{340BEBEB-D3D8-4CCB-AEAC-F0470958C5E5}"/>
    <cellStyle name="Warning Text" xfId="72" xr:uid="{CD509A04-4CD1-4956-9505-964F93ACF673}"/>
  </cellStyles>
  <dxfs count="0"/>
  <tableStyles count="0" defaultTableStyle="TableStyleMedium2" defaultPivotStyle="PivotStyleLight16"/>
  <colors>
    <mruColors>
      <color rgb="FFF2F2F2"/>
      <color rgb="FF008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733425</xdr:colOff>
      <xdr:row>0</xdr:row>
      <xdr:rowOff>161925</xdr:rowOff>
    </xdr:from>
    <xdr:to>
      <xdr:col>5</xdr:col>
      <xdr:colOff>620534</xdr:colOff>
      <xdr:row>5</xdr:row>
      <xdr:rowOff>19881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A1FF73-02B7-43F3-915A-D9E481376D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171825" y="161925"/>
          <a:ext cx="2197393" cy="9057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587766</xdr:colOff>
      <xdr:row>0</xdr:row>
      <xdr:rowOff>0</xdr:rowOff>
    </xdr:from>
    <xdr:to>
      <xdr:col>3</xdr:col>
      <xdr:colOff>587766</xdr:colOff>
      <xdr:row>13</xdr:row>
      <xdr:rowOff>434872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94C1FF-5F79-4D94-B0A8-25FA07088A3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334516" y="0"/>
          <a:ext cx="4108360" cy="1969077"/>
        </a:xfrm>
        <a:prstGeom prst="rect">
          <a:avLst/>
        </a:prstGeom>
      </xdr:spPr>
    </xdr:pic>
    <xdr:clientData/>
  </xdr:twoCellAnchor>
  <xdr:twoCellAnchor editAs="oneCell">
    <xdr:from>
      <xdr:col>5</xdr:col>
      <xdr:colOff>1115786</xdr:colOff>
      <xdr:row>0</xdr:row>
      <xdr:rowOff>129268</xdr:rowOff>
    </xdr:from>
    <xdr:to>
      <xdr:col>5</xdr:col>
      <xdr:colOff>3412542</xdr:colOff>
      <xdr:row>0</xdr:row>
      <xdr:rowOff>1223912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C99AC78-7BA9-48C6-9EAC-8BBEDCA1E4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334626" y="129268"/>
          <a:ext cx="2296756" cy="10946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54808-475E-4879-9BBE-5175E8F4AD80}">
  <dimension ref="A7:I12"/>
  <sheetViews>
    <sheetView tabSelected="1" zoomScaleNormal="100" workbookViewId="0">
      <selection activeCell="A7" sqref="A7:H7"/>
    </sheetView>
  </sheetViews>
  <sheetFormatPr baseColWidth="10" defaultColWidth="0" defaultRowHeight="16.5" x14ac:dyDescent="0.6"/>
  <cols>
    <col min="1" max="1" width="3.9296875" style="2" customWidth="1"/>
    <col min="2" max="8" width="16.06640625" style="2" customWidth="1"/>
    <col min="9" max="9" width="0" style="2" hidden="1" customWidth="1"/>
    <col min="10" max="16384" width="10.9296875" style="2" hidden="1"/>
  </cols>
  <sheetData>
    <row r="7" spans="1:8" s="16" customFormat="1" ht="21" x14ac:dyDescent="0.75">
      <c r="A7" s="85" t="s">
        <v>133</v>
      </c>
      <c r="B7" s="85"/>
      <c r="C7" s="85"/>
      <c r="D7" s="85"/>
      <c r="E7" s="85"/>
      <c r="F7" s="85"/>
      <c r="G7" s="85"/>
      <c r="H7" s="85"/>
    </row>
    <row r="8" spans="1:8" s="87" customFormat="1" ht="16.5" customHeight="1" x14ac:dyDescent="0.45">
      <c r="A8" s="87" t="s">
        <v>132</v>
      </c>
    </row>
    <row r="10" spans="1:8" ht="31.25" customHeight="1" x14ac:dyDescent="0.6">
      <c r="B10" s="86" t="s">
        <v>134</v>
      </c>
      <c r="C10" s="86"/>
      <c r="D10" s="86"/>
      <c r="E10" s="86"/>
      <c r="F10" s="86"/>
      <c r="G10" s="86"/>
      <c r="H10" s="86"/>
    </row>
    <row r="11" spans="1:8" x14ac:dyDescent="0.6">
      <c r="B11" s="86" t="s">
        <v>135</v>
      </c>
      <c r="C11" s="86"/>
      <c r="D11" s="86"/>
      <c r="E11" s="86"/>
      <c r="F11" s="86"/>
      <c r="G11" s="86"/>
      <c r="H11" s="86"/>
    </row>
    <row r="12" spans="1:8" x14ac:dyDescent="0.6">
      <c r="B12" s="86" t="s">
        <v>136</v>
      </c>
      <c r="C12" s="86"/>
      <c r="D12" s="86"/>
      <c r="E12" s="86"/>
      <c r="F12" s="86"/>
      <c r="G12" s="86"/>
      <c r="H12" s="86"/>
    </row>
  </sheetData>
  <mergeCells count="5">
    <mergeCell ref="A7:H7"/>
    <mergeCell ref="B10:H10"/>
    <mergeCell ref="A8:XFD8"/>
    <mergeCell ref="B11:H11"/>
    <mergeCell ref="B12:H12"/>
  </mergeCells>
  <phoneticPr fontId="32" type="noConversion"/>
  <hyperlinks>
    <hyperlink ref="B12" location="'Cuadro I.3'!A1" display="Factores de ajuste por tamaño de empresa agropecuaria, México 2018 (Montos en millones de pesos anuales)." xr:uid="{D1781045-50B4-4955-9E2A-43CD24346B1D}"/>
    <hyperlink ref="B11" location="'Cuadro I.2'!A1" display="Factores de ajuste por tamaño de empresa no agropecuaria, México 2018 (Montos en millones de pesos anuales)." xr:uid="{375ABFCC-99DA-41D6-B960-308FD6B63D62}"/>
    <hyperlink ref="B10:H10" location="'Cuadro I.1'!A1" display="I.1 Comparación entre Cuentas Nacionales y la Encuesta Nacional de Ingresos y Gastos de los Hogares, México 2018, así como los montos a partir de los cuales se elaboraron los factores de ajuste, 2018 (en millones de pesos anuales)." xr:uid="{8414E4C9-F674-4A45-A1C1-2B23EA470ECD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077B1-D390-4AAB-A325-02A6A5BB1B97}">
  <dimension ref="A1:T50"/>
  <sheetViews>
    <sheetView zoomScale="80" zoomScaleNormal="80" workbookViewId="0"/>
  </sheetViews>
  <sheetFormatPr baseColWidth="10" defaultColWidth="0" defaultRowHeight="16.5" x14ac:dyDescent="0.6"/>
  <cols>
    <col min="1" max="1" width="11.59765625" style="1" customWidth="1"/>
    <col min="2" max="2" width="72.265625" style="1" customWidth="1"/>
    <col min="3" max="3" width="19.265625" style="1" bestFit="1" customWidth="1"/>
    <col min="4" max="4" width="23.73046875" style="1" customWidth="1"/>
    <col min="5" max="5" width="2.06640625" style="1" customWidth="1"/>
    <col min="6" max="6" width="78.19921875" style="1" customWidth="1"/>
    <col min="7" max="7" width="56.73046875" style="1" customWidth="1"/>
    <col min="8" max="8" width="21.06640625" style="1" customWidth="1"/>
    <col min="9" max="9" width="4.19921875" style="1" customWidth="1"/>
    <col min="10" max="10" width="23.19921875" style="1" customWidth="1"/>
    <col min="11" max="11" width="11.53125" style="1" customWidth="1"/>
    <col min="12" max="12" width="10.9296875" style="6" hidden="1" customWidth="1"/>
    <col min="13" max="20" width="76" style="6" hidden="1" customWidth="1"/>
    <col min="21" max="16384" width="10.9296875" style="6" hidden="1"/>
  </cols>
  <sheetData>
    <row r="1" spans="1:10" ht="97.9" customHeight="1" x14ac:dyDescent="0.6"/>
    <row r="2" spans="1:10" ht="21" x14ac:dyDescent="0.6">
      <c r="B2" s="89" t="s">
        <v>0</v>
      </c>
      <c r="C2" s="89"/>
      <c r="D2" s="89"/>
      <c r="E2" s="89"/>
      <c r="F2" s="89"/>
      <c r="G2" s="89"/>
      <c r="H2" s="89"/>
      <c r="I2" s="89"/>
      <c r="J2" s="89"/>
    </row>
    <row r="3" spans="1:10" ht="21" x14ac:dyDescent="0.6">
      <c r="B3" s="90" t="s">
        <v>1</v>
      </c>
      <c r="C3" s="90"/>
      <c r="D3" s="90"/>
      <c r="E3" s="90"/>
      <c r="F3" s="90"/>
      <c r="G3" s="90"/>
      <c r="H3" s="90"/>
      <c r="I3" s="90"/>
      <c r="J3" s="90"/>
    </row>
    <row r="4" spans="1:10" ht="18" x14ac:dyDescent="0.6">
      <c r="B4" s="91" t="s">
        <v>2</v>
      </c>
      <c r="C4" s="91"/>
      <c r="D4" s="91"/>
      <c r="F4" s="91" t="s">
        <v>3</v>
      </c>
      <c r="G4" s="91"/>
      <c r="H4" s="91"/>
    </row>
    <row r="6" spans="1:10" x14ac:dyDescent="0.6">
      <c r="A6" s="6"/>
      <c r="B6" s="7" t="s">
        <v>4</v>
      </c>
      <c r="C6" s="7" t="s">
        <v>5</v>
      </c>
      <c r="D6" s="7" t="s">
        <v>6</v>
      </c>
      <c r="E6" s="6"/>
      <c r="F6" s="7" t="s">
        <v>4</v>
      </c>
      <c r="G6" s="8" t="s">
        <v>7</v>
      </c>
      <c r="H6" s="9" t="s">
        <v>8</v>
      </c>
      <c r="J6" s="10" t="s">
        <v>9</v>
      </c>
    </row>
    <row r="7" spans="1:10" x14ac:dyDescent="0.6">
      <c r="B7" s="4" t="s">
        <v>10</v>
      </c>
      <c r="C7" s="14" t="s">
        <v>11</v>
      </c>
      <c r="D7" s="17">
        <v>6130806.9840000002</v>
      </c>
      <c r="E7" s="6"/>
      <c r="F7" s="18" t="s">
        <v>12</v>
      </c>
      <c r="G7" s="18" t="s">
        <v>13</v>
      </c>
      <c r="H7" s="19">
        <v>3447211.2320463238</v>
      </c>
      <c r="I7" s="6"/>
      <c r="J7" s="6"/>
    </row>
    <row r="8" spans="1:10" ht="16.5" customHeight="1" x14ac:dyDescent="0.6">
      <c r="B8" s="20" t="s">
        <v>14</v>
      </c>
      <c r="C8" s="14" t="s">
        <v>15</v>
      </c>
      <c r="D8" s="17">
        <v>1057670.44</v>
      </c>
      <c r="E8" s="6"/>
      <c r="F8" s="18" t="s">
        <v>16</v>
      </c>
      <c r="G8" s="6" t="s">
        <v>17</v>
      </c>
      <c r="H8" s="19">
        <v>33093.798403739995</v>
      </c>
      <c r="I8" s="6"/>
      <c r="J8" s="6"/>
    </row>
    <row r="9" spans="1:10" ht="16.5" customHeight="1" x14ac:dyDescent="0.6">
      <c r="B9" s="21" t="s">
        <v>18</v>
      </c>
      <c r="C9" s="18" t="s">
        <v>19</v>
      </c>
      <c r="D9" s="17">
        <v>838005.75089999998</v>
      </c>
      <c r="E9" s="6"/>
      <c r="F9" s="18" t="s">
        <v>20</v>
      </c>
      <c r="G9" s="6" t="s">
        <v>21</v>
      </c>
      <c r="H9" s="19">
        <v>116498.17597325999</v>
      </c>
      <c r="I9" s="6"/>
      <c r="J9" s="6"/>
    </row>
    <row r="10" spans="1:10" ht="16.5" customHeight="1" x14ac:dyDescent="0.6">
      <c r="B10" s="22"/>
      <c r="C10" s="14"/>
      <c r="D10" s="23"/>
      <c r="E10" s="6"/>
      <c r="F10" s="18" t="s">
        <v>22</v>
      </c>
      <c r="G10" s="6" t="s">
        <v>23</v>
      </c>
      <c r="H10" s="19">
        <v>183097.18031374799</v>
      </c>
      <c r="I10" s="6"/>
      <c r="J10" s="24"/>
    </row>
    <row r="11" spans="1:10" ht="16.5" customHeight="1" x14ac:dyDescent="0.6">
      <c r="B11" s="22"/>
      <c r="C11" s="14"/>
      <c r="D11" s="23"/>
      <c r="E11" s="6"/>
      <c r="F11" s="18" t="s">
        <v>24</v>
      </c>
      <c r="G11" s="6" t="s">
        <v>25</v>
      </c>
      <c r="H11" s="19">
        <v>15154.642487855999</v>
      </c>
      <c r="I11" s="6"/>
      <c r="J11" s="24"/>
    </row>
    <row r="12" spans="1:10" ht="16.5" customHeight="1" x14ac:dyDescent="0.6">
      <c r="B12" s="22"/>
      <c r="C12" s="14"/>
      <c r="D12" s="23"/>
      <c r="E12" s="6"/>
      <c r="F12" s="18" t="s">
        <v>26</v>
      </c>
      <c r="G12" s="6" t="s">
        <v>27</v>
      </c>
      <c r="H12" s="19">
        <v>265421.70499765204</v>
      </c>
      <c r="I12" s="6"/>
      <c r="J12" s="24"/>
    </row>
    <row r="13" spans="1:10" ht="16.5" customHeight="1" x14ac:dyDescent="0.6">
      <c r="B13" s="22"/>
      <c r="C13" s="14"/>
      <c r="D13" s="23"/>
      <c r="E13" s="6"/>
      <c r="F13" s="18" t="s">
        <v>28</v>
      </c>
      <c r="G13" s="6" t="s">
        <v>29</v>
      </c>
      <c r="H13" s="19">
        <v>6191.3892434280006</v>
      </c>
      <c r="I13" s="6"/>
      <c r="J13" s="24"/>
    </row>
    <row r="14" spans="1:10" ht="49.5" x14ac:dyDescent="0.6">
      <c r="B14" s="22"/>
      <c r="C14" s="14"/>
      <c r="D14" s="23"/>
      <c r="E14" s="6"/>
      <c r="F14" s="18" t="s">
        <v>30</v>
      </c>
      <c r="G14" s="25" t="s">
        <v>31</v>
      </c>
      <c r="H14" s="19">
        <v>115324.857422748</v>
      </c>
      <c r="I14" s="6"/>
      <c r="J14" s="24"/>
    </row>
    <row r="15" spans="1:10" x14ac:dyDescent="0.6">
      <c r="B15" s="26" t="s">
        <v>32</v>
      </c>
      <c r="C15" s="27"/>
      <c r="D15" s="28">
        <v>4235130.7930999994</v>
      </c>
      <c r="E15" s="29"/>
      <c r="F15" s="30" t="s">
        <v>33</v>
      </c>
      <c r="G15" s="27"/>
      <c r="H15" s="31">
        <v>4181992.9808887802</v>
      </c>
      <c r="I15" s="6"/>
      <c r="J15" s="32">
        <v>1.0127063370154021</v>
      </c>
    </row>
    <row r="16" spans="1:10" ht="16.5" customHeight="1" x14ac:dyDescent="0.6">
      <c r="B16" s="6"/>
      <c r="C16" s="12"/>
      <c r="D16" s="33"/>
      <c r="E16" s="6"/>
      <c r="F16" s="6"/>
      <c r="G16" s="12"/>
      <c r="H16" s="34"/>
      <c r="I16" s="6"/>
      <c r="J16" s="35"/>
    </row>
    <row r="17" spans="2:10" ht="33" x14ac:dyDescent="0.6">
      <c r="B17" s="26" t="s">
        <v>34</v>
      </c>
      <c r="C17" s="27" t="s">
        <v>35</v>
      </c>
      <c r="D17" s="28">
        <v>1039113.1580000001</v>
      </c>
      <c r="E17" s="29"/>
      <c r="F17" s="30" t="s">
        <v>36</v>
      </c>
      <c r="G17" s="27" t="s">
        <v>37</v>
      </c>
      <c r="H17" s="31">
        <v>774245.24015716801</v>
      </c>
      <c r="I17" s="6"/>
      <c r="J17" s="32">
        <v>1.3420982191496136</v>
      </c>
    </row>
    <row r="18" spans="2:10" x14ac:dyDescent="0.6">
      <c r="B18" s="6"/>
      <c r="C18" s="6"/>
      <c r="D18" s="6"/>
      <c r="E18" s="6"/>
      <c r="F18" s="6"/>
      <c r="G18" s="6"/>
      <c r="H18" s="6"/>
      <c r="I18" s="6"/>
      <c r="J18" s="6"/>
    </row>
    <row r="19" spans="2:10" ht="16.5" customHeight="1" x14ac:dyDescent="0.6">
      <c r="B19" s="6" t="s">
        <v>38</v>
      </c>
      <c r="C19" s="14" t="s">
        <v>39</v>
      </c>
      <c r="D19" s="17">
        <v>4617087.5080000004</v>
      </c>
      <c r="E19" s="6"/>
      <c r="F19" s="6" t="s">
        <v>40</v>
      </c>
      <c r="G19" s="36" t="s">
        <v>41</v>
      </c>
      <c r="H19" s="34"/>
      <c r="I19" s="6"/>
      <c r="J19" s="24"/>
    </row>
    <row r="20" spans="2:10" ht="16.5" customHeight="1" x14ac:dyDescent="0.6">
      <c r="B20" s="6" t="s">
        <v>42</v>
      </c>
      <c r="C20" s="14" t="s">
        <v>43</v>
      </c>
      <c r="D20" s="17">
        <v>323922.40899999999</v>
      </c>
      <c r="E20" s="6"/>
      <c r="F20" s="6" t="s">
        <v>44</v>
      </c>
      <c r="G20" s="36" t="s">
        <v>45</v>
      </c>
      <c r="H20" s="34"/>
      <c r="I20" s="6"/>
      <c r="J20" s="24"/>
    </row>
    <row r="21" spans="2:10" x14ac:dyDescent="0.6">
      <c r="B21" s="37" t="s">
        <v>46</v>
      </c>
      <c r="C21" s="12" t="s">
        <v>47</v>
      </c>
      <c r="D21" s="33">
        <v>94921.267900000006</v>
      </c>
      <c r="E21" s="6"/>
      <c r="F21" s="6"/>
      <c r="G21" s="12"/>
      <c r="H21" s="34"/>
      <c r="I21" s="6"/>
      <c r="J21" s="24"/>
    </row>
    <row r="22" spans="2:10" x14ac:dyDescent="0.6">
      <c r="B22" s="38" t="s">
        <v>48</v>
      </c>
      <c r="C22" s="14" t="s">
        <v>49</v>
      </c>
      <c r="D22" s="17">
        <v>18095.178</v>
      </c>
      <c r="E22" s="6"/>
      <c r="F22" s="6"/>
      <c r="G22" s="12"/>
      <c r="H22" s="34"/>
      <c r="I22" s="6"/>
      <c r="J22" s="24"/>
    </row>
    <row r="23" spans="2:10" x14ac:dyDescent="0.6">
      <c r="B23" s="26" t="s">
        <v>50</v>
      </c>
      <c r="C23" s="27"/>
      <c r="D23" s="28">
        <v>4827993.4710999997</v>
      </c>
      <c r="E23" s="29"/>
      <c r="F23" s="30" t="s">
        <v>50</v>
      </c>
      <c r="G23" s="27"/>
      <c r="H23" s="31">
        <v>884971.50557479204</v>
      </c>
      <c r="I23" s="6"/>
      <c r="J23" s="32">
        <v>5.4555355067214295</v>
      </c>
    </row>
    <row r="24" spans="2:10" x14ac:dyDescent="0.6">
      <c r="B24" s="6"/>
      <c r="C24" s="6"/>
      <c r="D24" s="6"/>
      <c r="E24" s="6"/>
      <c r="F24" s="6"/>
      <c r="G24" s="6"/>
      <c r="H24" s="6"/>
      <c r="I24" s="6"/>
      <c r="J24" s="6"/>
    </row>
    <row r="25" spans="2:10" ht="16.5" customHeight="1" x14ac:dyDescent="0.6">
      <c r="B25" s="4" t="s">
        <v>51</v>
      </c>
      <c r="C25" s="14" t="s">
        <v>52</v>
      </c>
      <c r="D25" s="17">
        <v>3109649.4410000001</v>
      </c>
      <c r="E25" s="6"/>
      <c r="F25" s="14" t="s">
        <v>53</v>
      </c>
      <c r="G25" s="14" t="s">
        <v>54</v>
      </c>
      <c r="H25" s="39">
        <v>9702.7020031079992</v>
      </c>
      <c r="I25" s="6"/>
      <c r="J25" s="35"/>
    </row>
    <row r="26" spans="2:10" ht="16.5" customHeight="1" x14ac:dyDescent="0.6">
      <c r="B26" s="4" t="s">
        <v>55</v>
      </c>
      <c r="C26" s="14" t="s">
        <v>56</v>
      </c>
      <c r="D26" s="17">
        <v>285459.89799999999</v>
      </c>
      <c r="E26" s="6"/>
      <c r="F26" s="14" t="s">
        <v>57</v>
      </c>
      <c r="G26" s="14" t="s">
        <v>58</v>
      </c>
      <c r="H26" s="39">
        <v>1754.1195520079998</v>
      </c>
      <c r="I26" s="6"/>
      <c r="J26" s="35"/>
    </row>
    <row r="27" spans="2:10" ht="16.5" customHeight="1" x14ac:dyDescent="0.6">
      <c r="B27" s="4" t="s">
        <v>59</v>
      </c>
      <c r="C27" s="14" t="s">
        <v>60</v>
      </c>
      <c r="D27" s="17">
        <v>65569.42</v>
      </c>
      <c r="E27" s="6"/>
      <c r="F27" s="14" t="s">
        <v>61</v>
      </c>
      <c r="G27" s="14" t="s">
        <v>62</v>
      </c>
      <c r="H27" s="39">
        <v>2084.288718456</v>
      </c>
      <c r="I27" s="6"/>
      <c r="J27" s="35"/>
    </row>
    <row r="28" spans="2:10" ht="16.5" customHeight="1" x14ac:dyDescent="0.6">
      <c r="B28" s="4" t="s">
        <v>63</v>
      </c>
      <c r="C28" s="14" t="s">
        <v>64</v>
      </c>
      <c r="D28" s="17">
        <v>67695.763999999996</v>
      </c>
      <c r="E28" s="6"/>
      <c r="F28" s="14" t="s">
        <v>65</v>
      </c>
      <c r="G28" s="14" t="s">
        <v>66</v>
      </c>
      <c r="H28" s="39">
        <v>1838.389969908</v>
      </c>
      <c r="I28" s="6"/>
      <c r="J28" s="35"/>
    </row>
    <row r="29" spans="2:10" ht="16.5" customHeight="1" x14ac:dyDescent="0.6">
      <c r="B29" s="6"/>
      <c r="C29" s="12"/>
      <c r="D29" s="6"/>
      <c r="E29" s="6"/>
      <c r="F29" s="14" t="s">
        <v>67</v>
      </c>
      <c r="G29" s="14" t="s">
        <v>68</v>
      </c>
      <c r="H29" s="39">
        <v>52405.808763131994</v>
      </c>
      <c r="I29" s="6"/>
      <c r="J29" s="35"/>
    </row>
    <row r="30" spans="2:10" ht="16.5" customHeight="1" thickBot="1" x14ac:dyDescent="0.65">
      <c r="B30" s="6"/>
      <c r="C30" s="12"/>
      <c r="D30" s="6"/>
      <c r="E30" s="6"/>
      <c r="F30" s="40" t="s">
        <v>69</v>
      </c>
      <c r="G30" s="41" t="s">
        <v>70</v>
      </c>
      <c r="H30" s="42">
        <v>17102.123382180001</v>
      </c>
      <c r="I30" s="6"/>
      <c r="J30" s="35"/>
    </row>
    <row r="31" spans="2:10" ht="16.899999999999999" thickTop="1" x14ac:dyDescent="0.6">
      <c r="B31" s="26" t="s">
        <v>71</v>
      </c>
      <c r="C31" s="27"/>
      <c r="D31" s="28">
        <v>3528374.523</v>
      </c>
      <c r="E31" s="29"/>
      <c r="F31" s="30" t="s">
        <v>72</v>
      </c>
      <c r="G31" s="27"/>
      <c r="H31" s="31">
        <v>84887.432388791989</v>
      </c>
      <c r="I31" s="6"/>
      <c r="J31" s="32">
        <v>41.565334510763982</v>
      </c>
    </row>
    <row r="32" spans="2:10" x14ac:dyDescent="0.6">
      <c r="B32" s="6"/>
      <c r="C32" s="6"/>
      <c r="D32" s="6"/>
      <c r="E32" s="6"/>
      <c r="F32" s="6"/>
      <c r="G32" s="6"/>
      <c r="H32" s="6"/>
      <c r="I32" s="6"/>
      <c r="J32" s="6"/>
    </row>
    <row r="33" spans="2:10" x14ac:dyDescent="0.6">
      <c r="B33" s="4" t="s">
        <v>73</v>
      </c>
      <c r="C33" s="14" t="s">
        <v>74</v>
      </c>
      <c r="D33" s="17">
        <v>1760141.425</v>
      </c>
      <c r="E33" s="29"/>
      <c r="F33" s="6" t="s">
        <v>114</v>
      </c>
      <c r="G33" s="14" t="s">
        <v>126</v>
      </c>
      <c r="H33" s="43">
        <v>490216.91926822794</v>
      </c>
      <c r="I33" s="6"/>
      <c r="J33" s="24"/>
    </row>
    <row r="34" spans="2:10" x14ac:dyDescent="0.6">
      <c r="B34" s="4" t="s">
        <v>75</v>
      </c>
      <c r="C34" s="14" t="s">
        <v>76</v>
      </c>
      <c r="D34" s="17">
        <v>939327.10400000005</v>
      </c>
      <c r="E34" s="29"/>
      <c r="F34" s="6" t="s">
        <v>115</v>
      </c>
      <c r="G34" s="14" t="s">
        <v>127</v>
      </c>
      <c r="H34" s="43">
        <v>2744.9664824400002</v>
      </c>
      <c r="I34" s="6"/>
      <c r="J34" s="24"/>
    </row>
    <row r="35" spans="2:10" x14ac:dyDescent="0.6">
      <c r="B35" s="38" t="s">
        <v>131</v>
      </c>
      <c r="C35" s="14"/>
      <c r="D35" s="17">
        <v>115823.71347345598</v>
      </c>
      <c r="E35" s="29"/>
      <c r="F35" s="6" t="s">
        <v>116</v>
      </c>
      <c r="G35" s="14" t="s">
        <v>128</v>
      </c>
      <c r="H35" s="43">
        <v>55563.899471423996</v>
      </c>
      <c r="I35" s="6"/>
      <c r="J35" s="24"/>
    </row>
    <row r="36" spans="2:10" x14ac:dyDescent="0.6">
      <c r="B36" s="22"/>
      <c r="C36" s="44"/>
      <c r="D36" s="23"/>
      <c r="E36" s="29"/>
      <c r="F36" s="6" t="s">
        <v>24</v>
      </c>
      <c r="G36" s="14" t="s">
        <v>129</v>
      </c>
      <c r="H36" s="43">
        <v>493.65268880400004</v>
      </c>
      <c r="I36" s="6"/>
      <c r="J36" s="24"/>
    </row>
    <row r="37" spans="2:10" ht="33" x14ac:dyDescent="0.6">
      <c r="B37" s="22"/>
      <c r="C37" s="44"/>
      <c r="D37" s="23"/>
      <c r="E37" s="29"/>
      <c r="F37" s="6" t="s">
        <v>124</v>
      </c>
      <c r="G37" s="14" t="s">
        <v>130</v>
      </c>
      <c r="H37" s="43">
        <v>81910.735695755997</v>
      </c>
      <c r="I37" s="6"/>
      <c r="J37" s="24"/>
    </row>
    <row r="38" spans="2:10" x14ac:dyDescent="0.6">
      <c r="B38" s="22"/>
      <c r="C38" s="44"/>
      <c r="D38" s="23"/>
      <c r="E38" s="29"/>
      <c r="F38" s="6" t="s">
        <v>117</v>
      </c>
      <c r="G38" s="14"/>
      <c r="H38" s="43">
        <v>474572.78171992803</v>
      </c>
      <c r="I38" s="6"/>
      <c r="J38" s="24"/>
    </row>
    <row r="39" spans="2:10" x14ac:dyDescent="0.6">
      <c r="B39" s="22"/>
      <c r="C39" s="44"/>
      <c r="D39" s="23"/>
      <c r="E39" s="29"/>
      <c r="F39" s="45" t="s">
        <v>118</v>
      </c>
      <c r="G39" s="14" t="s">
        <v>122</v>
      </c>
      <c r="H39" s="46"/>
      <c r="I39" s="6"/>
      <c r="J39" s="24"/>
    </row>
    <row r="40" spans="2:10" ht="33" x14ac:dyDescent="0.6">
      <c r="B40" s="22"/>
      <c r="C40" s="44"/>
      <c r="D40" s="23"/>
      <c r="E40" s="29"/>
      <c r="F40" s="45" t="s">
        <v>119</v>
      </c>
      <c r="G40" s="14" t="s">
        <v>125</v>
      </c>
      <c r="H40" s="46"/>
      <c r="I40" s="6"/>
      <c r="J40" s="24"/>
    </row>
    <row r="41" spans="2:10" x14ac:dyDescent="0.6">
      <c r="B41" s="22"/>
      <c r="C41" s="44"/>
      <c r="D41" s="23"/>
      <c r="E41" s="29"/>
      <c r="F41" s="37" t="s">
        <v>120</v>
      </c>
      <c r="G41" s="14"/>
      <c r="H41" s="46"/>
      <c r="I41" s="6"/>
      <c r="J41" s="24"/>
    </row>
    <row r="42" spans="2:10" ht="26.55" customHeight="1" x14ac:dyDescent="0.6">
      <c r="B42" s="22"/>
      <c r="C42" s="44"/>
      <c r="D42" s="23"/>
      <c r="E42" s="29"/>
      <c r="F42" s="45" t="s">
        <v>121</v>
      </c>
      <c r="G42" s="14" t="s">
        <v>111</v>
      </c>
      <c r="H42" s="46"/>
      <c r="I42" s="6"/>
      <c r="J42" s="24"/>
    </row>
    <row r="43" spans="2:10" x14ac:dyDescent="0.6">
      <c r="B43" s="22"/>
      <c r="C43" s="44"/>
      <c r="D43" s="23"/>
      <c r="E43" s="29"/>
      <c r="F43" s="47" t="s">
        <v>123</v>
      </c>
      <c r="G43" s="48" t="s">
        <v>112</v>
      </c>
      <c r="H43" s="46"/>
      <c r="I43" s="6"/>
      <c r="J43" s="24"/>
    </row>
    <row r="44" spans="2:10" x14ac:dyDescent="0.6">
      <c r="B44" s="26" t="s">
        <v>77</v>
      </c>
      <c r="C44" s="49"/>
      <c r="D44" s="28">
        <v>2583644.8155265441</v>
      </c>
      <c r="E44" s="29"/>
      <c r="F44" s="30" t="s">
        <v>77</v>
      </c>
      <c r="G44" s="27"/>
      <c r="H44" s="31">
        <v>1105502.95532657</v>
      </c>
      <c r="I44" s="6"/>
      <c r="J44" s="32">
        <v>2.3370763534171877</v>
      </c>
    </row>
    <row r="45" spans="2:10" x14ac:dyDescent="0.6">
      <c r="B45" s="4"/>
      <c r="C45" s="50"/>
      <c r="D45" s="17"/>
      <c r="E45" s="6"/>
      <c r="F45" s="6"/>
      <c r="G45" s="44"/>
      <c r="H45" s="6"/>
      <c r="I45" s="6"/>
      <c r="J45" s="24"/>
    </row>
    <row r="46" spans="2:10" ht="16.5" customHeight="1" x14ac:dyDescent="0.6">
      <c r="B46" s="26" t="s">
        <v>137</v>
      </c>
      <c r="C46" s="26"/>
      <c r="D46" s="28">
        <v>115823.71347345599</v>
      </c>
      <c r="E46" s="29"/>
      <c r="F46" s="30" t="s">
        <v>113</v>
      </c>
      <c r="G46" s="27" t="s">
        <v>78</v>
      </c>
      <c r="H46" s="31">
        <v>115823.71347345599</v>
      </c>
      <c r="I46" s="6"/>
      <c r="J46" s="32">
        <v>1</v>
      </c>
    </row>
    <row r="47" spans="2:10" x14ac:dyDescent="0.6">
      <c r="B47" s="22"/>
      <c r="C47" s="50"/>
      <c r="D47" s="23"/>
      <c r="E47" s="6"/>
      <c r="F47" s="22"/>
      <c r="G47" s="44"/>
      <c r="H47" s="46"/>
      <c r="I47" s="6"/>
      <c r="J47" s="24"/>
    </row>
    <row r="48" spans="2:10" x14ac:dyDescent="0.6">
      <c r="B48" s="26" t="s">
        <v>79</v>
      </c>
      <c r="C48" s="49"/>
      <c r="D48" s="28">
        <v>16330080.474199997</v>
      </c>
      <c r="E48" s="29"/>
      <c r="F48" s="30" t="s">
        <v>79</v>
      </c>
      <c r="G48" s="27"/>
      <c r="H48" s="31">
        <v>7147423.8278095583</v>
      </c>
      <c r="I48" s="6"/>
      <c r="J48" s="32">
        <v>2.2847505433583066</v>
      </c>
    </row>
    <row r="49" spans="2:10" ht="21" x14ac:dyDescent="0.6">
      <c r="B49" s="92" t="s">
        <v>80</v>
      </c>
      <c r="C49" s="92"/>
      <c r="D49" s="92"/>
      <c r="E49" s="92"/>
      <c r="F49" s="92"/>
      <c r="G49" s="92"/>
      <c r="H49" s="92"/>
      <c r="I49" s="93"/>
      <c r="J49" s="93"/>
    </row>
    <row r="50" spans="2:10" x14ac:dyDescent="0.6">
      <c r="B50" s="88" t="s">
        <v>81</v>
      </c>
      <c r="C50" s="88"/>
      <c r="D50" s="88"/>
      <c r="E50" s="88"/>
      <c r="F50" s="88"/>
      <c r="G50" s="88"/>
      <c r="H50" s="88"/>
    </row>
  </sheetData>
  <mergeCells count="7">
    <mergeCell ref="B50:H50"/>
    <mergeCell ref="B2:J2"/>
    <mergeCell ref="B3:J3"/>
    <mergeCell ref="B4:D4"/>
    <mergeCell ref="F4:H4"/>
    <mergeCell ref="B49:H49"/>
    <mergeCell ref="I49:J4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12CAC-884C-4E6B-8165-B2D0D9C6CFA2}">
  <dimension ref="A2:M20"/>
  <sheetViews>
    <sheetView zoomScale="80" zoomScaleNormal="80" workbookViewId="0">
      <selection activeCell="C4" sqref="C4"/>
    </sheetView>
  </sheetViews>
  <sheetFormatPr baseColWidth="10" defaultColWidth="10.9296875" defaultRowHeight="16.5" x14ac:dyDescent="0.6"/>
  <cols>
    <col min="1" max="1" width="3.265625" style="2" customWidth="1"/>
    <col min="2" max="2" width="20.265625" style="2" customWidth="1"/>
    <col min="3" max="7" width="20.59765625" style="2" customWidth="1"/>
    <col min="8" max="13" width="20.59765625" style="3" customWidth="1"/>
    <col min="14" max="16384" width="10.9296875" style="3"/>
  </cols>
  <sheetData>
    <row r="2" spans="2:13" ht="21" x14ac:dyDescent="0.6">
      <c r="B2" s="89" t="s">
        <v>82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2:13" ht="18" customHeight="1" x14ac:dyDescent="0.6">
      <c r="B3" s="95" t="s">
        <v>83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2:13" ht="72" x14ac:dyDescent="0.6">
      <c r="B4" s="13" t="s">
        <v>84</v>
      </c>
      <c r="C4" s="13" t="s">
        <v>85</v>
      </c>
      <c r="D4" s="13" t="s">
        <v>86</v>
      </c>
      <c r="E4" s="13" t="s">
        <v>87</v>
      </c>
      <c r="F4" s="15" t="s">
        <v>88</v>
      </c>
      <c r="G4" s="13" t="s">
        <v>89</v>
      </c>
      <c r="H4" s="13" t="s">
        <v>90</v>
      </c>
      <c r="I4" s="13" t="s">
        <v>91</v>
      </c>
      <c r="J4" s="13" t="s">
        <v>92</v>
      </c>
      <c r="K4" s="13" t="s">
        <v>93</v>
      </c>
      <c r="L4" s="13" t="s">
        <v>94</v>
      </c>
      <c r="M4" s="13" t="s">
        <v>95</v>
      </c>
    </row>
    <row r="5" spans="2:13" x14ac:dyDescent="0.6">
      <c r="B5" s="6" t="s">
        <v>96</v>
      </c>
      <c r="C5" s="19">
        <v>861714.97348359297</v>
      </c>
      <c r="D5" s="51">
        <f>C5/$C$13</f>
        <v>0.10928820158356882</v>
      </c>
      <c r="E5" s="19">
        <f>D5*$E$13</f>
        <v>506009.37204146798</v>
      </c>
      <c r="F5" s="52">
        <v>592795.36641132005</v>
      </c>
      <c r="G5" s="53">
        <f>E5/F5</f>
        <v>0.85359873020728994</v>
      </c>
      <c r="H5" s="54">
        <f>F5</f>
        <v>592795.36641132005</v>
      </c>
      <c r="I5" s="55"/>
      <c r="J5" s="56"/>
      <c r="K5" s="55"/>
      <c r="L5" s="54">
        <f>H5-K5</f>
        <v>592795.36641132005</v>
      </c>
      <c r="M5" s="57">
        <f>L5/F5</f>
        <v>1</v>
      </c>
    </row>
    <row r="6" spans="2:13" x14ac:dyDescent="0.6">
      <c r="B6" s="58" t="s">
        <v>97</v>
      </c>
      <c r="C6" s="19">
        <v>358253.90788752504</v>
      </c>
      <c r="D6" s="51">
        <f t="shared" ref="D6:D12" si="0">C6/$C$13</f>
        <v>4.543605079186732E-2</v>
      </c>
      <c r="E6" s="19">
        <f t="shared" ref="E6:E12" si="1">D6*$E$13</f>
        <v>210370.99335609956</v>
      </c>
      <c r="F6" s="52">
        <v>64935.042510600004</v>
      </c>
      <c r="G6" s="53">
        <f>E6/F6</f>
        <v>3.2397144164764127</v>
      </c>
      <c r="H6" s="19">
        <f t="shared" ref="H6:H12" si="2">E6</f>
        <v>210370.99335609956</v>
      </c>
      <c r="I6" s="52">
        <f>H6</f>
        <v>210370.99335609956</v>
      </c>
      <c r="J6" s="59">
        <f>I6/$I$13</f>
        <v>5.1010945260460981E-2</v>
      </c>
      <c r="K6" s="52">
        <f>J6*$K$13</f>
        <v>4427.0356081751661</v>
      </c>
      <c r="L6" s="54">
        <f t="shared" ref="L6:L12" si="3">H6-K6</f>
        <v>205943.9577479244</v>
      </c>
      <c r="M6" s="57">
        <f t="shared" ref="M6:M12" si="4">L6/F6</f>
        <v>3.1715380445667081</v>
      </c>
    </row>
    <row r="7" spans="2:13" x14ac:dyDescent="0.6">
      <c r="B7" s="6" t="s">
        <v>98</v>
      </c>
      <c r="C7" s="19">
        <v>217358.88210145995</v>
      </c>
      <c r="D7" s="51">
        <f t="shared" si="0"/>
        <v>2.7566842928412702E-2</v>
      </c>
      <c r="E7" s="19">
        <f t="shared" si="1"/>
        <v>127635.74363244988</v>
      </c>
      <c r="F7" s="52">
        <v>20709.204357360002</v>
      </c>
      <c r="G7" s="53">
        <f t="shared" ref="G7:G13" si="5">E7/F7</f>
        <v>6.1632374392543205</v>
      </c>
      <c r="H7" s="19">
        <f t="shared" si="2"/>
        <v>127635.74363244988</v>
      </c>
      <c r="I7" s="52">
        <f t="shared" ref="I7:I12" si="6">H7</f>
        <v>127635.74363244988</v>
      </c>
      <c r="J7" s="59">
        <f t="shared" ref="J7:J12" si="7">I7/$I$13</f>
        <v>3.0949228445635208E-2</v>
      </c>
      <c r="K7" s="52">
        <f t="shared" ref="K7:K12" si="8">J7*$K$13</f>
        <v>2685.9595656341426</v>
      </c>
      <c r="L7" s="54">
        <f t="shared" si="3"/>
        <v>124949.78406681574</v>
      </c>
      <c r="M7" s="57">
        <f t="shared" si="4"/>
        <v>6.0335386097249497</v>
      </c>
    </row>
    <row r="8" spans="2:13" x14ac:dyDescent="0.6">
      <c r="B8" s="58" t="s">
        <v>99</v>
      </c>
      <c r="C8" s="19">
        <v>145962.62973949101</v>
      </c>
      <c r="D8" s="51">
        <f t="shared" si="0"/>
        <v>1.8511913792270938E-2</v>
      </c>
      <c r="E8" s="19">
        <f t="shared" si="1"/>
        <v>85711.007570657472</v>
      </c>
      <c r="F8" s="52">
        <v>9380.2293058800005</v>
      </c>
      <c r="G8" s="53">
        <f t="shared" si="5"/>
        <v>9.1374106938867143</v>
      </c>
      <c r="H8" s="19">
        <f t="shared" si="2"/>
        <v>85711.007570657472</v>
      </c>
      <c r="I8" s="52">
        <f t="shared" si="6"/>
        <v>85711.007570657472</v>
      </c>
      <c r="J8" s="59">
        <f t="shared" si="7"/>
        <v>2.0783281219787026E-2</v>
      </c>
      <c r="K8" s="52">
        <f t="shared" si="8"/>
        <v>1803.6977269274757</v>
      </c>
      <c r="L8" s="54">
        <f t="shared" si="3"/>
        <v>83907.309843729992</v>
      </c>
      <c r="M8" s="57">
        <f t="shared" si="4"/>
        <v>8.9451235260456432</v>
      </c>
    </row>
    <row r="9" spans="2:13" x14ac:dyDescent="0.6">
      <c r="B9" s="6" t="s">
        <v>100</v>
      </c>
      <c r="C9" s="19">
        <v>238772.03523009701</v>
      </c>
      <c r="D9" s="51">
        <f t="shared" si="0"/>
        <v>3.0282595895083034E-2</v>
      </c>
      <c r="E9" s="19">
        <f t="shared" si="1"/>
        <v>140209.8040833743</v>
      </c>
      <c r="F9" s="52">
        <v>16372.562057040001</v>
      </c>
      <c r="G9" s="53">
        <f t="shared" si="5"/>
        <v>8.5637057654691127</v>
      </c>
      <c r="H9" s="19">
        <f t="shared" si="2"/>
        <v>140209.8040833743</v>
      </c>
      <c r="I9" s="52">
        <f t="shared" si="6"/>
        <v>140209.8040833743</v>
      </c>
      <c r="J9" s="59">
        <f t="shared" si="7"/>
        <v>3.399819778846707E-2</v>
      </c>
      <c r="K9" s="52">
        <f t="shared" si="8"/>
        <v>2950.5674018549985</v>
      </c>
      <c r="L9" s="54">
        <f t="shared" si="3"/>
        <v>137259.23668151931</v>
      </c>
      <c r="M9" s="57">
        <f t="shared" si="4"/>
        <v>8.3834916125726036</v>
      </c>
    </row>
    <row r="10" spans="2:13" x14ac:dyDescent="0.6">
      <c r="B10" s="58" t="s">
        <v>101</v>
      </c>
      <c r="C10" s="19">
        <v>333297.37997960701</v>
      </c>
      <c r="D10" s="51">
        <f t="shared" si="0"/>
        <v>4.2270904384116709E-2</v>
      </c>
      <c r="E10" s="19">
        <f t="shared" si="1"/>
        <v>195716.2207182635</v>
      </c>
      <c r="F10" s="52">
        <v>30327.120857279999</v>
      </c>
      <c r="G10" s="53">
        <f t="shared" si="5"/>
        <v>6.453504822937453</v>
      </c>
      <c r="H10" s="19">
        <f t="shared" si="2"/>
        <v>195716.2207182635</v>
      </c>
      <c r="I10" s="52">
        <f t="shared" si="6"/>
        <v>195716.2207182635</v>
      </c>
      <c r="J10" s="59">
        <f t="shared" si="7"/>
        <v>4.7457442979052078E-2</v>
      </c>
      <c r="K10" s="52">
        <f t="shared" si="8"/>
        <v>4118.6413791875584</v>
      </c>
      <c r="L10" s="54">
        <f t="shared" si="3"/>
        <v>191597.57933907595</v>
      </c>
      <c r="M10" s="57">
        <f t="shared" si="4"/>
        <v>6.3176976225582955</v>
      </c>
    </row>
    <row r="11" spans="2:13" x14ac:dyDescent="0.6">
      <c r="B11" s="6" t="s">
        <v>102</v>
      </c>
      <c r="C11" s="19">
        <v>520217.87806445296</v>
      </c>
      <c r="D11" s="51">
        <f t="shared" si="0"/>
        <v>6.5977356869460102E-2</v>
      </c>
      <c r="E11" s="19">
        <f t="shared" si="1"/>
        <v>305478.18002973439</v>
      </c>
      <c r="F11" s="52">
        <v>8818.8588716399991</v>
      </c>
      <c r="G11" s="53">
        <f t="shared" si="5"/>
        <v>34.639195895525894</v>
      </c>
      <c r="H11" s="19">
        <f t="shared" si="2"/>
        <v>305478.18002973439</v>
      </c>
      <c r="I11" s="52">
        <f t="shared" si="6"/>
        <v>305478.18002973439</v>
      </c>
      <c r="J11" s="59">
        <f t="shared" si="7"/>
        <v>7.4072620332142458E-2</v>
      </c>
      <c r="K11" s="52">
        <f t="shared" si="8"/>
        <v>6428.4660111054573</v>
      </c>
      <c r="L11" s="54">
        <f t="shared" si="3"/>
        <v>299049.71401862893</v>
      </c>
      <c r="M11" s="57">
        <f t="shared" si="4"/>
        <v>33.910250563179289</v>
      </c>
    </row>
    <row r="12" spans="2:13" x14ac:dyDescent="0.6">
      <c r="B12" s="60" t="s">
        <v>103</v>
      </c>
      <c r="C12" s="61">
        <v>5209216.4724209458</v>
      </c>
      <c r="D12" s="62">
        <f t="shared" si="0"/>
        <v>0.66066613375522032</v>
      </c>
      <c r="E12" s="61">
        <f t="shared" si="1"/>
        <v>3058914.4173528524</v>
      </c>
      <c r="F12" s="63">
        <v>8090.97013608</v>
      </c>
      <c r="G12" s="64">
        <f t="shared" si="5"/>
        <v>378.06522158724317</v>
      </c>
      <c r="H12" s="61">
        <f t="shared" si="2"/>
        <v>3058914.4173528524</v>
      </c>
      <c r="I12" s="63">
        <f t="shared" si="6"/>
        <v>3058914.4173528524</v>
      </c>
      <c r="J12" s="65">
        <f t="shared" si="7"/>
        <v>0.74172828397445523</v>
      </c>
      <c r="K12" s="63">
        <f t="shared" si="8"/>
        <v>64371.626676966633</v>
      </c>
      <c r="L12" s="66">
        <f t="shared" si="3"/>
        <v>2994542.790675886</v>
      </c>
      <c r="M12" s="67">
        <f t="shared" si="4"/>
        <v>370.10923786782314</v>
      </c>
    </row>
    <row r="13" spans="2:13" x14ac:dyDescent="0.6">
      <c r="B13" s="68" t="s">
        <v>104</v>
      </c>
      <c r="C13" s="69">
        <f>SUM(C5:C12)</f>
        <v>7884794.1589071723</v>
      </c>
      <c r="D13" s="70">
        <f>SUM(D5:D12)</f>
        <v>1</v>
      </c>
      <c r="E13" s="69">
        <v>4630045.7387848999</v>
      </c>
      <c r="F13" s="71">
        <f>SUM(F5:F12)</f>
        <v>751429.35450720019</v>
      </c>
      <c r="G13" s="72">
        <f t="shared" si="5"/>
        <v>6.1616514061010577</v>
      </c>
      <c r="H13" s="69">
        <f>SUM(H5:H12)</f>
        <v>4716831.7331547514</v>
      </c>
      <c r="I13" s="71">
        <f>SUM(I6:I12)</f>
        <v>4124036.3667434314</v>
      </c>
      <c r="J13" s="73">
        <f>SUM(J6:J12)</f>
        <v>1</v>
      </c>
      <c r="K13" s="71">
        <f>H13-E13</f>
        <v>86785.994369851425</v>
      </c>
      <c r="L13" s="69">
        <f>SUM(L5:L12)</f>
        <v>4630045.7387848999</v>
      </c>
      <c r="M13" s="74">
        <f>L13/F13</f>
        <v>6.1616514061010577</v>
      </c>
    </row>
    <row r="14" spans="2:13" ht="32.25" customHeight="1" x14ac:dyDescent="0.6">
      <c r="B14" s="94" t="s">
        <v>105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</row>
    <row r="15" spans="2:13" x14ac:dyDescent="0.6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2:13" x14ac:dyDescent="0.6">
      <c r="E16" s="5"/>
      <c r="F16" s="5"/>
      <c r="G16" s="5"/>
    </row>
    <row r="17" spans="5:7" x14ac:dyDescent="0.6">
      <c r="E17" s="5"/>
      <c r="F17" s="5"/>
      <c r="G17" s="5"/>
    </row>
    <row r="18" spans="5:7" x14ac:dyDescent="0.6">
      <c r="E18" s="5"/>
      <c r="F18" s="5"/>
      <c r="G18" s="5"/>
    </row>
    <row r="19" spans="5:7" x14ac:dyDescent="0.6">
      <c r="E19" s="5"/>
      <c r="F19" s="5"/>
      <c r="G19" s="5"/>
    </row>
    <row r="20" spans="5:7" x14ac:dyDescent="0.6">
      <c r="E20" s="5"/>
      <c r="F20" s="5"/>
      <c r="G20" s="5"/>
    </row>
  </sheetData>
  <mergeCells count="3">
    <mergeCell ref="B14:M14"/>
    <mergeCell ref="B3:M3"/>
    <mergeCell ref="B2:M2"/>
  </mergeCells>
  <pageMargins left="0.7" right="0.7" top="0.75" bottom="0.75" header="0.3" footer="0.3"/>
  <pageSetup orientation="portrait" r:id="rId1"/>
  <ignoredErrors>
    <ignoredError sqref="G1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1619D-0A75-41B0-99B1-1FAE6EF4C70B}">
  <dimension ref="A2:M22"/>
  <sheetViews>
    <sheetView zoomScale="80" zoomScaleNormal="80" workbookViewId="0">
      <selection activeCell="D4" sqref="D4"/>
    </sheetView>
  </sheetViews>
  <sheetFormatPr baseColWidth="10" defaultColWidth="10.9296875" defaultRowHeight="16.5" x14ac:dyDescent="0.6"/>
  <cols>
    <col min="1" max="1" width="3.9296875" style="2" customWidth="1"/>
    <col min="2" max="2" width="20.59765625" style="2" customWidth="1"/>
    <col min="3" max="3" width="19.265625" style="2" customWidth="1"/>
    <col min="4" max="4" width="21.53125" style="2" customWidth="1"/>
    <col min="5" max="6" width="25.19921875" style="2" customWidth="1"/>
    <col min="7" max="7" width="15" style="2" customWidth="1"/>
    <col min="8" max="8" width="16.06640625" style="3" bestFit="1" customWidth="1"/>
    <col min="9" max="9" width="18.796875" style="3" customWidth="1"/>
    <col min="10" max="10" width="15.265625" style="3" customWidth="1"/>
    <col min="11" max="11" width="21.53125" style="3" customWidth="1"/>
    <col min="12" max="12" width="21.796875" style="3" customWidth="1"/>
    <col min="13" max="13" width="16.796875" style="3" customWidth="1"/>
    <col min="14" max="16384" width="10.9296875" style="3"/>
  </cols>
  <sheetData>
    <row r="2" spans="2:13" ht="21" x14ac:dyDescent="0.6">
      <c r="B2" s="89" t="s">
        <v>106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2:13" ht="18" customHeight="1" x14ac:dyDescent="0.6">
      <c r="B3" s="95" t="s">
        <v>107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2:13" ht="90" x14ac:dyDescent="0.6">
      <c r="B4" s="13" t="s">
        <v>84</v>
      </c>
      <c r="C4" s="13" t="s">
        <v>85</v>
      </c>
      <c r="D4" s="13" t="s">
        <v>86</v>
      </c>
      <c r="E4" s="13" t="s">
        <v>87</v>
      </c>
      <c r="F4" s="13" t="s">
        <v>88</v>
      </c>
      <c r="G4" s="13" t="s">
        <v>89</v>
      </c>
      <c r="H4" s="13" t="s">
        <v>90</v>
      </c>
      <c r="I4" s="13" t="s">
        <v>91</v>
      </c>
      <c r="J4" s="13" t="s">
        <v>92</v>
      </c>
      <c r="K4" s="13" t="s">
        <v>93</v>
      </c>
      <c r="L4" s="13" t="s">
        <v>94</v>
      </c>
      <c r="M4" s="13" t="s">
        <v>108</v>
      </c>
    </row>
    <row r="5" spans="2:13" x14ac:dyDescent="0.6">
      <c r="B5" s="12" t="s">
        <v>96</v>
      </c>
      <c r="C5" s="52">
        <v>1131.9449999999999</v>
      </c>
      <c r="D5" s="75">
        <f>C5/$C$9</f>
        <v>7.9445123246639188E-2</v>
      </c>
      <c r="E5" s="52">
        <f>$E$9*D5</f>
        <v>15725.981990165865</v>
      </c>
      <c r="F5" s="52">
        <v>106681.71339672001</v>
      </c>
      <c r="G5" s="76">
        <f>E5/F5</f>
        <v>0.14741028700659553</v>
      </c>
      <c r="H5" s="52">
        <f>F5</f>
        <v>106681.71339672001</v>
      </c>
      <c r="I5" s="52"/>
      <c r="J5" s="77"/>
      <c r="K5" s="52"/>
      <c r="L5" s="52">
        <f>H5-K5</f>
        <v>106681.71339672001</v>
      </c>
      <c r="M5" s="78">
        <f>L5/F5</f>
        <v>1</v>
      </c>
    </row>
    <row r="6" spans="2:13" x14ac:dyDescent="0.6">
      <c r="B6" s="18" t="s">
        <v>97</v>
      </c>
      <c r="C6" s="52">
        <v>1138.011</v>
      </c>
      <c r="D6" s="75">
        <f>C6/$C$9</f>
        <v>7.9870863117051716E-2</v>
      </c>
      <c r="E6" s="52">
        <f t="shared" ref="E6:E8" si="0">$E$9*D6</f>
        <v>15810.256232070149</v>
      </c>
      <c r="F6" s="52">
        <v>12947.494949639999</v>
      </c>
      <c r="G6" s="76">
        <f>E6/F6</f>
        <v>1.2211054179642487</v>
      </c>
      <c r="H6" s="52">
        <f>F6</f>
        <v>12947.494949639999</v>
      </c>
      <c r="I6" s="52"/>
      <c r="J6" s="79"/>
      <c r="K6" s="52"/>
      <c r="L6" s="52">
        <f t="shared" ref="L6:L8" si="1">H6-K6</f>
        <v>12947.494949639999</v>
      </c>
      <c r="M6" s="78">
        <f t="shared" ref="M6:M8" si="2">L6/F6</f>
        <v>1</v>
      </c>
    </row>
    <row r="7" spans="2:13" x14ac:dyDescent="0.6">
      <c r="B7" s="12" t="s">
        <v>98</v>
      </c>
      <c r="C7" s="52">
        <v>864.03700000000003</v>
      </c>
      <c r="D7" s="75">
        <f>C7/$C$9</f>
        <v>6.0642103595719213E-2</v>
      </c>
      <c r="E7" s="52">
        <f t="shared" si="0"/>
        <v>12003.966889589992</v>
      </c>
      <c r="F7" s="52">
        <v>5043.3649285199999</v>
      </c>
      <c r="G7" s="76">
        <f>E7/F7</f>
        <v>2.3801503678046583</v>
      </c>
      <c r="H7" s="52">
        <f>E7</f>
        <v>12003.966889589992</v>
      </c>
      <c r="I7" s="52">
        <f t="shared" ref="I7:I8" si="3">H7</f>
        <v>12003.966889589992</v>
      </c>
      <c r="J7" s="79">
        <f>I7/$I$9</f>
        <v>7.2134241417791234E-2</v>
      </c>
      <c r="K7" s="52">
        <f>J7*$K$9</f>
        <v>6354.5195741438292</v>
      </c>
      <c r="L7" s="52">
        <f t="shared" si="1"/>
        <v>5649.447315446163</v>
      </c>
      <c r="M7" s="78">
        <f t="shared" si="2"/>
        <v>1.120174208195563</v>
      </c>
    </row>
    <row r="8" spans="2:13" x14ac:dyDescent="0.6">
      <c r="B8" s="18" t="s">
        <v>109</v>
      </c>
      <c r="C8" s="52">
        <v>11114.144</v>
      </c>
      <c r="D8" s="75">
        <f>C8/$C$9</f>
        <v>0.78004191004058987</v>
      </c>
      <c r="E8" s="52">
        <f t="shared" si="0"/>
        <v>154407.52720327402</v>
      </c>
      <c r="F8" s="52">
        <v>8869.5777926399987</v>
      </c>
      <c r="G8" s="76">
        <f>E8/F8</f>
        <v>17.408667110558728</v>
      </c>
      <c r="H8" s="52">
        <f t="shared" ref="H8" si="4">E8</f>
        <v>154407.52720327402</v>
      </c>
      <c r="I8" s="52">
        <f t="shared" si="3"/>
        <v>154407.52720327402</v>
      </c>
      <c r="J8" s="79">
        <f>I8/$I$9</f>
        <v>0.92786575858220877</v>
      </c>
      <c r="K8" s="52">
        <f>J8*$K$9</f>
        <v>81738.450549980145</v>
      </c>
      <c r="L8" s="52">
        <f t="shared" si="1"/>
        <v>72669.076653293872</v>
      </c>
      <c r="M8" s="78">
        <f t="shared" si="2"/>
        <v>8.1930705555787426</v>
      </c>
    </row>
    <row r="9" spans="2:13" x14ac:dyDescent="0.6">
      <c r="B9" s="80" t="s">
        <v>104</v>
      </c>
      <c r="C9" s="81">
        <f>SUM(C5:C8)</f>
        <v>14248.137000000001</v>
      </c>
      <c r="D9" s="82">
        <f>SUM(D5:D8)</f>
        <v>1</v>
      </c>
      <c r="E9" s="81">
        <v>197947.73231510003</v>
      </c>
      <c r="F9" s="81">
        <f>SUM(F5:F8)</f>
        <v>133542.15106752</v>
      </c>
      <c r="G9" s="83">
        <f>E9/F9</f>
        <v>1.4822865344966327</v>
      </c>
      <c r="H9" s="81">
        <f>SUM(H5:H8)</f>
        <v>286040.702439224</v>
      </c>
      <c r="I9" s="81">
        <f>SUM(I6:I8)</f>
        <v>166411.49409286401</v>
      </c>
      <c r="J9" s="84">
        <f>SUM(J6:J8)</f>
        <v>1</v>
      </c>
      <c r="K9" s="81">
        <f>H9-E9</f>
        <v>88092.970124123967</v>
      </c>
      <c r="L9" s="81">
        <f>SUM(L5:L8)</f>
        <v>197947.73231510003</v>
      </c>
      <c r="M9" s="83">
        <f>L9/F9</f>
        <v>1.4822865344966327</v>
      </c>
    </row>
    <row r="10" spans="2:13" ht="33.950000000000003" customHeight="1" x14ac:dyDescent="0.6">
      <c r="B10" s="94" t="s">
        <v>110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2:13" x14ac:dyDescent="0.6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2:13" x14ac:dyDescent="0.6">
      <c r="B12" s="6"/>
      <c r="C12" s="6"/>
      <c r="D12" s="6"/>
      <c r="E12" s="6"/>
      <c r="F12" s="6"/>
      <c r="G12" s="6"/>
      <c r="H12" s="11"/>
      <c r="I12" s="11"/>
      <c r="J12" s="11"/>
      <c r="K12" s="11"/>
      <c r="L12" s="11"/>
      <c r="M12" s="11"/>
    </row>
    <row r="13" spans="2:13" x14ac:dyDescent="0.6">
      <c r="B13" s="6"/>
      <c r="C13" s="6"/>
      <c r="D13" s="6"/>
      <c r="E13" s="6"/>
      <c r="F13" s="6"/>
      <c r="G13" s="6"/>
      <c r="H13" s="11"/>
      <c r="I13" s="11"/>
      <c r="J13" s="11"/>
      <c r="K13" s="11"/>
      <c r="L13" s="11"/>
      <c r="M13" s="11"/>
    </row>
    <row r="15" spans="2:13" x14ac:dyDescent="0.6">
      <c r="B15" s="3"/>
      <c r="C15" s="3"/>
      <c r="D15" s="3"/>
      <c r="E15" s="3"/>
      <c r="F15" s="3"/>
      <c r="G15" s="3"/>
    </row>
    <row r="16" spans="2:13" x14ac:dyDescent="0.6">
      <c r="B16" s="3"/>
      <c r="C16" s="3"/>
      <c r="D16" s="3"/>
      <c r="E16" s="3"/>
      <c r="F16" s="3"/>
      <c r="G16" s="3"/>
    </row>
    <row r="17" spans="2:7" x14ac:dyDescent="0.6">
      <c r="B17" s="3"/>
      <c r="C17" s="3"/>
      <c r="D17" s="3"/>
      <c r="E17" s="3"/>
      <c r="F17" s="3"/>
      <c r="G17" s="3"/>
    </row>
    <row r="18" spans="2:7" x14ac:dyDescent="0.6">
      <c r="B18" s="3"/>
      <c r="C18" s="3"/>
      <c r="D18" s="3"/>
      <c r="E18" s="3"/>
      <c r="F18" s="3"/>
      <c r="G18" s="3"/>
    </row>
    <row r="19" spans="2:7" x14ac:dyDescent="0.6">
      <c r="B19" s="3"/>
      <c r="C19" s="3"/>
      <c r="D19" s="3"/>
      <c r="E19" s="3"/>
      <c r="F19" s="3"/>
      <c r="G19" s="3"/>
    </row>
    <row r="20" spans="2:7" x14ac:dyDescent="0.6">
      <c r="B20" s="3"/>
      <c r="C20" s="3"/>
      <c r="D20" s="3"/>
      <c r="E20" s="3"/>
      <c r="F20" s="3"/>
      <c r="G20" s="3"/>
    </row>
    <row r="21" spans="2:7" x14ac:dyDescent="0.6">
      <c r="B21" s="3"/>
      <c r="C21" s="3"/>
      <c r="D21" s="3"/>
      <c r="E21" s="3"/>
      <c r="F21" s="3"/>
      <c r="G21" s="3"/>
    </row>
    <row r="22" spans="2:7" x14ac:dyDescent="0.6">
      <c r="D22" s="3"/>
      <c r="E22" s="3"/>
      <c r="F22" s="3"/>
      <c r="G22" s="3"/>
    </row>
  </sheetData>
  <mergeCells count="3">
    <mergeCell ref="B10:M10"/>
    <mergeCell ref="B3:M3"/>
    <mergeCell ref="B2:M2"/>
  </mergeCells>
  <pageMargins left="0.7" right="0.7" top="0.75" bottom="0.75" header="0.3" footer="0.3"/>
  <ignoredErrors>
    <ignoredError sqref="G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Indice</vt:lpstr>
      <vt:lpstr>Cuadro I.1</vt:lpstr>
      <vt:lpstr>Cuadro I.2</vt:lpstr>
      <vt:lpstr>Cuadro I.3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Marin</dc:creator>
  <cp:lastModifiedBy>Usuario</cp:lastModifiedBy>
  <dcterms:created xsi:type="dcterms:W3CDTF">2024-01-22T23:17:35Z</dcterms:created>
  <dcterms:modified xsi:type="dcterms:W3CDTF">2024-01-31T20:18:58Z</dcterms:modified>
</cp:coreProperties>
</file>